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060" activeTab="0"/>
  </bookViews>
  <sheets>
    <sheet name="HKI 2016-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<sst xmlns="http://schemas.openxmlformats.org/spreadsheetml/2006/main" count="74" uniqueCount="64">
  <si>
    <t>STT</t>
  </si>
  <si>
    <t>Sĩ số</t>
  </si>
  <si>
    <t>%</t>
  </si>
  <si>
    <t>KHÁ</t>
  </si>
  <si>
    <t>TB</t>
  </si>
  <si>
    <t>Cộng hệ đào tạo</t>
  </si>
  <si>
    <t>I</t>
  </si>
  <si>
    <t>II</t>
  </si>
  <si>
    <t>III</t>
  </si>
  <si>
    <t>IV</t>
  </si>
  <si>
    <t>VII</t>
  </si>
  <si>
    <t xml:space="preserve">    Người lập biểu</t>
  </si>
  <si>
    <t>VI</t>
  </si>
  <si>
    <t>x</t>
  </si>
  <si>
    <t>dh lien thong</t>
  </si>
  <si>
    <t>dh chinh quy</t>
  </si>
  <si>
    <t>Tổng toàn khoa</t>
  </si>
  <si>
    <t>Lớp</t>
  </si>
  <si>
    <t>Trưởng khoa</t>
  </si>
  <si>
    <t>Xuất sắc</t>
  </si>
  <si>
    <t>Tốt</t>
  </si>
  <si>
    <t>Yếu</t>
  </si>
  <si>
    <t>Kém</t>
  </si>
  <si>
    <t>HỌC KỲ ...NĂM HỌC 201...-201…</t>
  </si>
  <si>
    <t>CỘNG HÒA XÃ HỘI CHỦ NGHĨA VIỆT NAM</t>
  </si>
  <si>
    <t>Độc lập - Tự do - Hạnh phúc</t>
  </si>
  <si>
    <t>TRƯỜNG ĐẠI HỌC CÔNG NGHIỆP</t>
  </si>
  <si>
    <t>THỰC PHẨM TP. HỒ CHÍ MINH</t>
  </si>
  <si>
    <t>BỘ CÔNG THƯƠNG</t>
  </si>
  <si>
    <t xml:space="preserve">THỐNG KÊ PHÂN LOẠI ĐIỂM RÈN LUYỆN </t>
  </si>
  <si>
    <t>08 Đại học chính quy</t>
  </si>
  <si>
    <t>09 Đại học chính quy</t>
  </si>
  <si>
    <t>10 Đại học chính quy</t>
  </si>
  <si>
    <t>18 Cao đẳng chính quy</t>
  </si>
  <si>
    <t>19 Cao đẳng chính quy</t>
  </si>
  <si>
    <t xml:space="preserve">TP. HCM, ngày        tháng      năm </t>
  </si>
  <si>
    <t>HỌC KỲ I NĂM HỌC 2020 - 2021</t>
  </si>
  <si>
    <t>11 Đại học chính quy</t>
  </si>
  <si>
    <t>KHOA CÔNG NGHỆ CƠ KHÍ</t>
  </si>
  <si>
    <t>08DHCDT1</t>
  </si>
  <si>
    <t>08DHCDT2</t>
  </si>
  <si>
    <t>08DHCK1</t>
  </si>
  <si>
    <t>08DHCK2</t>
  </si>
  <si>
    <t>08DHCK3</t>
  </si>
  <si>
    <t>09DHCDT1</t>
  </si>
  <si>
    <t>09DHCDT2</t>
  </si>
  <si>
    <t>09DHCK1</t>
  </si>
  <si>
    <t>09DHCK2</t>
  </si>
  <si>
    <t>10DHCDT1</t>
  </si>
  <si>
    <t>10DHCDT2</t>
  </si>
  <si>
    <t>10DHCK</t>
  </si>
  <si>
    <t>11DHCDT1</t>
  </si>
  <si>
    <t>11DHCDT2</t>
  </si>
  <si>
    <t>11DHCDT3</t>
  </si>
  <si>
    <t>11DHCK1</t>
  </si>
  <si>
    <t>11DHCK2</t>
  </si>
  <si>
    <t>18CDCK</t>
  </si>
  <si>
    <t>19CDCK</t>
  </si>
  <si>
    <t>Tổng hợp ý kiến đối thoại với sinh viên khóa 10DHCK</t>
  </si>
  <si>
    <t>1. Phát thẻ BHYT quá lâu</t>
  </si>
  <si>
    <t>2. Đề nghị giảm học phí cho việc học online.</t>
  </si>
  <si>
    <t>3. Các máy quẹt thẻ điểm danh chưa ổn định.</t>
  </si>
  <si>
    <t>4. Nhà vệ sinh cơ sở chính không được sạch sẽ.</t>
  </si>
  <si>
    <t>5. Việc gửi xe trong trường còn nhiều khó khăn gây trễ học cho sinh viên.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</si>
</sst>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[$-409]dddd\,\ mmmm\ dd\,\ yyyy"/>
    <numFmt numFmtId="175" formatCode="[$-409]h:mm:ss\ AM/PM"/>
    <numFmt numFmtId="176" formatCode="&quot;$&quot;#,##0.00"/>
    <numFmt numFmtId="177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10"/>
      <name val="Calibri"/>
      <family val="2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5"/>
      <color indexed="10"/>
      <name val="Times New Roman"/>
      <family val="1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3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rgb="FFFF0000"/>
      <name val="Calibri"/>
      <family val="2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u val="single"/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25" borderId="4" applyNumberFormat="0" applyAlignment="0" applyProtection="0"/>
    <xf numFmtId="0" fontId="43" fillId="26" borderId="5" applyNumberFormat="0" applyAlignment="0" applyProtection="0"/>
    <xf numFmtId="0" fontId="1" fillId="27" borderId="6" applyNumberFormat="0" applyFont="0" applyAlignment="0" applyProtection="0"/>
    <xf numFmtId="0" fontId="44" fillId="28" borderId="7" applyNumberFormat="0" applyAlignment="0" applyProtection="0"/>
    <xf numFmtId="0" fontId="45" fillId="0" borderId="8" applyNumberFormat="0" applyFill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5" borderId="5" applyNumberFormat="0" applyAlignment="0" applyProtection="0"/>
    <xf numFmtId="0" fontId="50" fillId="0" borderId="9" applyNumberFormat="0" applyFill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57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2" fontId="50" fillId="0" borderId="0" xfId="0" applyNumberFormat="1" applyFont="1" applyAlignment="1">
      <alignment vertical="center"/>
    </xf>
    <xf numFmtId="0" fontId="50" fillId="32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2" fontId="58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32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3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" fontId="62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53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Hyperlink" xfId="51"/>
    <cellStyle name="Followed Hyperlink" xfId="52"/>
    <cellStyle name="Currency" xfId="53"/>
    <cellStyle name="Currency [0]" xfId="54"/>
    <cellStyle name="Tiêu đề" xfId="55"/>
    <cellStyle name="Tính toán" xfId="56"/>
    <cellStyle name="Tổng" xfId="57"/>
    <cellStyle name="Tốt" xfId="58"/>
    <cellStyle name="Trung lập" xfId="59"/>
    <cellStyle name="Văn bản Cảnh báo" xfId="60"/>
    <cellStyle name="Văn bản Giải thích" xfId="61"/>
    <cellStyle name="Xấu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3"/>
  <sheetViews>
    <sheetView tabSelected="1" zoomScalePageLayoutView="0" workbookViewId="0" topLeftCell="A1">
      <selection activeCell="BA9" sqref="BA9"/>
    </sheetView>
  </sheetViews>
  <sheetFormatPr defaultColWidth="9.140625" defaultRowHeight="15"/>
  <cols>
    <col min="1" max="1" width="5.140625" style="1" customWidth="1"/>
    <col min="2" max="2" width="21.421875" style="0" customWidth="1"/>
    <col min="3" max="3" width="7.140625" style="0" customWidth="1"/>
    <col min="4" max="4" width="10.140625" style="42" bestFit="1" customWidth="1"/>
    <col min="5" max="5" width="8.140625" style="0" customWidth="1"/>
    <col min="6" max="6" width="8.8515625" style="42" customWidth="1"/>
    <col min="7" max="7" width="8.140625" style="0" customWidth="1"/>
    <col min="8" max="8" width="8.140625" style="42" customWidth="1"/>
    <col min="9" max="9" width="8.140625" style="0" customWidth="1"/>
    <col min="10" max="10" width="6.421875" style="54" customWidth="1"/>
    <col min="11" max="11" width="6.8515625" style="0" customWidth="1"/>
    <col min="12" max="12" width="7.421875" style="42" customWidth="1"/>
    <col min="13" max="13" width="6.8515625" style="0" customWidth="1"/>
    <col min="14" max="14" width="7.140625" style="0" customWidth="1"/>
    <col min="15" max="15" width="9.140625" style="0" customWidth="1"/>
    <col min="16" max="17" width="9.140625" style="0" hidden="1" customWidth="1"/>
    <col min="18" max="18" width="6.421875" style="0" hidden="1" customWidth="1"/>
    <col min="19" max="19" width="6.57421875" style="0" hidden="1" customWidth="1"/>
    <col min="20" max="20" width="5.8515625" style="0" hidden="1" customWidth="1"/>
    <col min="21" max="21" width="6.57421875" style="0" hidden="1" customWidth="1"/>
    <col min="22" max="22" width="5.00390625" style="2" hidden="1" customWidth="1"/>
    <col min="23" max="23" width="5.8515625" style="0" hidden="1" customWidth="1"/>
    <col min="24" max="24" width="3.7109375" style="0" hidden="1" customWidth="1"/>
    <col min="25" max="25" width="4.140625" style="0" hidden="1" customWidth="1"/>
    <col min="26" max="26" width="6.57421875" style="0" hidden="1" customWidth="1"/>
    <col min="27" max="27" width="5.57421875" style="0" hidden="1" customWidth="1"/>
    <col min="28" max="36" width="0" style="0" hidden="1" customWidth="1"/>
    <col min="37" max="37" width="6.140625" style="0" hidden="1" customWidth="1"/>
    <col min="38" max="38" width="6.140625" style="3" hidden="1" customWidth="1"/>
    <col min="39" max="40" width="5.140625" style="3" hidden="1" customWidth="1"/>
    <col min="41" max="41" width="3.8515625" style="3" hidden="1" customWidth="1"/>
    <col min="42" max="42" width="4.57421875" style="3" hidden="1" customWidth="1"/>
    <col min="43" max="43" width="4.140625" style="3" hidden="1" customWidth="1"/>
    <col min="44" max="44" width="3.140625" style="3" hidden="1" customWidth="1"/>
    <col min="45" max="45" width="2.8515625" style="3" hidden="1" customWidth="1"/>
    <col min="46" max="50" width="0" style="0" hidden="1" customWidth="1"/>
  </cols>
  <sheetData>
    <row r="1" spans="1:45" s="6" customFormat="1" ht="19.5" customHeight="1">
      <c r="A1" s="58" t="s">
        <v>28</v>
      </c>
      <c r="B1" s="58"/>
      <c r="C1" s="58"/>
      <c r="D1" s="58"/>
      <c r="E1" s="4"/>
      <c r="F1" s="47"/>
      <c r="G1" s="5"/>
      <c r="H1" s="51"/>
      <c r="I1" s="58" t="s">
        <v>24</v>
      </c>
      <c r="J1" s="58"/>
      <c r="K1" s="58"/>
      <c r="L1" s="58"/>
      <c r="M1" s="58"/>
      <c r="N1" s="58"/>
      <c r="O1" s="58"/>
      <c r="V1" s="7"/>
      <c r="AL1" s="8"/>
      <c r="AM1" s="8"/>
      <c r="AN1" s="8"/>
      <c r="AO1" s="8"/>
      <c r="AP1" s="8"/>
      <c r="AQ1" s="8"/>
      <c r="AR1" s="8"/>
      <c r="AS1" s="8"/>
    </row>
    <row r="2" spans="1:45" s="6" customFormat="1" ht="19.5" customHeight="1">
      <c r="A2" s="57" t="s">
        <v>26</v>
      </c>
      <c r="B2" s="57"/>
      <c r="C2" s="57"/>
      <c r="D2" s="57"/>
      <c r="E2" s="4"/>
      <c r="F2" s="48"/>
      <c r="G2" s="10"/>
      <c r="H2" s="52"/>
      <c r="I2" s="61" t="s">
        <v>25</v>
      </c>
      <c r="J2" s="61"/>
      <c r="K2" s="61"/>
      <c r="L2" s="61"/>
      <c r="M2" s="61"/>
      <c r="N2" s="61"/>
      <c r="O2" s="61"/>
      <c r="V2" s="7"/>
      <c r="AL2" s="8"/>
      <c r="AM2" s="8"/>
      <c r="AN2" s="8"/>
      <c r="AO2" s="8"/>
      <c r="AP2" s="8"/>
      <c r="AQ2" s="8"/>
      <c r="AR2" s="8"/>
      <c r="AS2" s="8"/>
    </row>
    <row r="3" spans="1:45" s="6" customFormat="1" ht="19.5" customHeight="1">
      <c r="A3" s="57" t="s">
        <v>27</v>
      </c>
      <c r="B3" s="57"/>
      <c r="C3" s="57"/>
      <c r="D3" s="57"/>
      <c r="E3" s="4"/>
      <c r="F3" s="48"/>
      <c r="G3" s="10"/>
      <c r="H3" s="52"/>
      <c r="I3" s="11"/>
      <c r="J3" s="53"/>
      <c r="K3" s="11"/>
      <c r="L3" s="53"/>
      <c r="M3" s="11"/>
      <c r="N3" s="11"/>
      <c r="O3" s="11"/>
      <c r="V3" s="7"/>
      <c r="AL3" s="8"/>
      <c r="AM3" s="8"/>
      <c r="AN3" s="8"/>
      <c r="AO3" s="8"/>
      <c r="AP3" s="8"/>
      <c r="AQ3" s="8"/>
      <c r="AR3" s="8"/>
      <c r="AS3" s="8"/>
    </row>
    <row r="4" ht="15" customHeight="1"/>
    <row r="5" spans="1:51" s="6" customFormat="1" ht="20.25">
      <c r="A5" s="62" t="s">
        <v>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s="6" customFormat="1" ht="18.75">
      <c r="A6" s="57" t="s">
        <v>38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45" s="13" customFormat="1" ht="18.75">
      <c r="A7" s="57" t="s">
        <v>36</v>
      </c>
      <c r="B7" s="57"/>
      <c r="C7" s="57"/>
      <c r="D7" s="57" t="s">
        <v>23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V7" s="14"/>
      <c r="AL7" s="15"/>
      <c r="AM7" s="15"/>
      <c r="AN7" s="15"/>
      <c r="AO7" s="15"/>
      <c r="AP7" s="15"/>
      <c r="AQ7" s="15"/>
      <c r="AR7" s="15"/>
      <c r="AS7" s="15"/>
    </row>
    <row r="8" spans="1:45" s="13" customFormat="1" ht="18.75">
      <c r="A8" s="12"/>
      <c r="B8" s="12"/>
      <c r="C8" s="12"/>
      <c r="D8" s="43"/>
      <c r="E8" s="12"/>
      <c r="F8" s="43"/>
      <c r="G8" s="12"/>
      <c r="H8" s="43"/>
      <c r="I8" s="12"/>
      <c r="J8" s="43"/>
      <c r="K8" s="12"/>
      <c r="L8" s="43"/>
      <c r="M8" s="12"/>
      <c r="N8" s="12"/>
      <c r="O8" s="12"/>
      <c r="V8" s="14"/>
      <c r="AL8" s="15"/>
      <c r="AM8" s="15"/>
      <c r="AN8" s="15"/>
      <c r="AO8" s="15"/>
      <c r="AP8" s="15"/>
      <c r="AQ8" s="15"/>
      <c r="AR8" s="15"/>
      <c r="AS8" s="15"/>
    </row>
    <row r="9" spans="1:22" s="6" customFormat="1" ht="30" customHeight="1">
      <c r="A9" s="17" t="s">
        <v>0</v>
      </c>
      <c r="B9" s="17" t="s">
        <v>17</v>
      </c>
      <c r="C9" s="17" t="s">
        <v>1</v>
      </c>
      <c r="D9" s="44" t="s">
        <v>19</v>
      </c>
      <c r="E9" s="18" t="s">
        <v>2</v>
      </c>
      <c r="F9" s="44" t="s">
        <v>20</v>
      </c>
      <c r="G9" s="17" t="s">
        <v>2</v>
      </c>
      <c r="H9" s="44" t="s">
        <v>3</v>
      </c>
      <c r="I9" s="17" t="s">
        <v>2</v>
      </c>
      <c r="J9" s="55" t="s">
        <v>4</v>
      </c>
      <c r="K9" s="17" t="s">
        <v>2</v>
      </c>
      <c r="L9" s="44" t="s">
        <v>21</v>
      </c>
      <c r="M9" s="17" t="s">
        <v>2</v>
      </c>
      <c r="N9" s="17" t="s">
        <v>22</v>
      </c>
      <c r="O9" s="17" t="s">
        <v>2</v>
      </c>
      <c r="V9" s="7"/>
    </row>
    <row r="10" spans="1:22" s="6" customFormat="1" ht="30" customHeight="1">
      <c r="A10" s="17" t="s">
        <v>6</v>
      </c>
      <c r="B10" s="65" t="s">
        <v>30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V10" s="7"/>
    </row>
    <row r="11" spans="1:46" s="6" customFormat="1" ht="30" customHeight="1">
      <c r="A11" s="19">
        <v>1</v>
      </c>
      <c r="B11" s="20" t="s">
        <v>39</v>
      </c>
      <c r="C11" s="19">
        <v>71</v>
      </c>
      <c r="D11" s="45">
        <v>2</v>
      </c>
      <c r="E11" s="27">
        <f aca="true" t="shared" si="0" ref="E11:E16">(D11/C11)*100</f>
        <v>2.8169014084507045</v>
      </c>
      <c r="F11" s="45">
        <v>0</v>
      </c>
      <c r="G11" s="27">
        <f aca="true" t="shared" si="1" ref="G11:G16">(F11/C11)*100</f>
        <v>0</v>
      </c>
      <c r="H11" s="45">
        <v>69</v>
      </c>
      <c r="I11" s="27">
        <f aca="true" t="shared" si="2" ref="I11:I16">(H11/C11)*100</f>
        <v>97.1830985915493</v>
      </c>
      <c r="J11" s="56"/>
      <c r="K11" s="21"/>
      <c r="L11" s="45"/>
      <c r="M11" s="21"/>
      <c r="N11" s="19"/>
      <c r="O11" s="21"/>
      <c r="P11" s="6" t="e">
        <f>D11+F11+H11+#REF!+J11+L11+N11+#REF!</f>
        <v>#REF!</v>
      </c>
      <c r="Q11" s="16" t="e">
        <f>E11+G11+I11+#REF!+K11+M11+O11+#REF!</f>
        <v>#REF!</v>
      </c>
      <c r="S11" s="6">
        <f>(C11+C18+C24+C29)</f>
        <v>219</v>
      </c>
      <c r="T11" s="6">
        <f>SUM(D11+D18+D24+D29)</f>
        <v>20</v>
      </c>
      <c r="U11" s="6">
        <f>(F11+F18+F24+F29)</f>
        <v>33</v>
      </c>
      <c r="V11" s="7">
        <f>(H11+H18+H24+H29)</f>
        <v>166</v>
      </c>
      <c r="W11" s="6" t="e">
        <f>(#REF!+#REF!+#REF!+#REF!)</f>
        <v>#REF!</v>
      </c>
      <c r="X11" s="6">
        <f>(J11+J18+J24+J29)</f>
        <v>0</v>
      </c>
      <c r="Y11" s="6">
        <f>(L11+L18+L24+L29)</f>
        <v>0</v>
      </c>
      <c r="Z11" s="6">
        <f>(N11+N18+N24+N29)</f>
        <v>0</v>
      </c>
      <c r="AA11" s="6" t="e">
        <f>(#REF!+#REF!+#REF!+#REF!)</f>
        <v>#REF!</v>
      </c>
      <c r="AK11" s="6">
        <f>C11+C18+C24+C29</f>
        <v>219</v>
      </c>
      <c r="AL11" s="8">
        <f>D11+D18+D24+D29</f>
        <v>20</v>
      </c>
      <c r="AM11" s="8">
        <f>F11+F18+F24+F29</f>
        <v>33</v>
      </c>
      <c r="AN11" s="8">
        <f>H11+H18+H24+H29</f>
        <v>166</v>
      </c>
      <c r="AO11" s="8" t="e">
        <f>#REF!+#REF!+#REF!+#REF!</f>
        <v>#REF!</v>
      </c>
      <c r="AP11" s="8">
        <f>J11+J18+J24+J29</f>
        <v>0</v>
      </c>
      <c r="AQ11" s="8">
        <f>L11+L18+L24+L29</f>
        <v>0</v>
      </c>
      <c r="AR11" s="8">
        <f>N11+N18+N24+N29</f>
        <v>0</v>
      </c>
      <c r="AS11" s="8" t="e">
        <f>#REF!+#REF!+#REF!+#REF!</f>
        <v>#REF!</v>
      </c>
      <c r="AT11" s="6" t="e">
        <f>P11+P18+P24+P29</f>
        <v>#REF!</v>
      </c>
    </row>
    <row r="12" spans="1:46" s="6" customFormat="1" ht="30" customHeight="1">
      <c r="A12" s="19">
        <v>2</v>
      </c>
      <c r="B12" s="20" t="s">
        <v>40</v>
      </c>
      <c r="C12" s="19">
        <v>67</v>
      </c>
      <c r="D12" s="45">
        <v>2</v>
      </c>
      <c r="E12" s="27">
        <f t="shared" si="0"/>
        <v>2.9850746268656714</v>
      </c>
      <c r="F12" s="45">
        <v>3</v>
      </c>
      <c r="G12" s="27">
        <f t="shared" si="1"/>
        <v>4.477611940298507</v>
      </c>
      <c r="H12" s="45">
        <v>62</v>
      </c>
      <c r="I12" s="27">
        <f t="shared" si="2"/>
        <v>92.53731343283582</v>
      </c>
      <c r="J12" s="56"/>
      <c r="K12" s="21"/>
      <c r="L12" s="45"/>
      <c r="M12" s="21"/>
      <c r="N12" s="19"/>
      <c r="O12" s="21"/>
      <c r="P12" s="6" t="e">
        <f>D12+F12+H12+#REF!+J12+L12+N12+#REF!</f>
        <v>#REF!</v>
      </c>
      <c r="Q12" s="16" t="e">
        <f>E12+G12+I12+#REF!+K12+M12+O12+#REF!</f>
        <v>#REF!</v>
      </c>
      <c r="S12" s="6">
        <f>(C12+C19+C25+C30)</f>
        <v>213</v>
      </c>
      <c r="T12" s="6">
        <f>SUM(D12+D19+D25+D30)</f>
        <v>24</v>
      </c>
      <c r="U12" s="6">
        <f>(F12+F19+F25+F30)</f>
        <v>32</v>
      </c>
      <c r="V12" s="7">
        <f>(H12+H19+H25+H30)</f>
        <v>157</v>
      </c>
      <c r="W12" s="6" t="e">
        <f>(#REF!+#REF!+#REF!+#REF!)</f>
        <v>#REF!</v>
      </c>
      <c r="X12" s="6">
        <f>(J12+J19+J25+J30)</f>
        <v>0</v>
      </c>
      <c r="Y12" s="6">
        <f>(L12+L19+L25+L30)</f>
        <v>0</v>
      </c>
      <c r="Z12" s="6">
        <f>(N12+N19+N25+N30)</f>
        <v>0</v>
      </c>
      <c r="AA12" s="6" t="e">
        <f>(#REF!+#REF!+#REF!+#REF!)</f>
        <v>#REF!</v>
      </c>
      <c r="AK12" s="6">
        <f>C12+C19+C25+C30</f>
        <v>213</v>
      </c>
      <c r="AL12" s="8">
        <f>D12+D19+D25+D30</f>
        <v>24</v>
      </c>
      <c r="AM12" s="8">
        <f>F12+F19+F25+F30</f>
        <v>32</v>
      </c>
      <c r="AN12" s="8">
        <f>H12+H19+H25+H30</f>
        <v>157</v>
      </c>
      <c r="AO12" s="8" t="e">
        <f>#REF!+#REF!+#REF!+#REF!</f>
        <v>#REF!</v>
      </c>
      <c r="AP12" s="8">
        <f>J12+J19+J25+J30</f>
        <v>0</v>
      </c>
      <c r="AQ12" s="8">
        <f>L12+L19+L25+L30</f>
        <v>0</v>
      </c>
      <c r="AR12" s="8">
        <f>N12+N19+N25+N30</f>
        <v>0</v>
      </c>
      <c r="AS12" s="8" t="e">
        <f>#REF!+#REF!+#REF!+#REF!</f>
        <v>#REF!</v>
      </c>
      <c r="AT12" s="6" t="e">
        <f>P12+P19+P25+P30</f>
        <v>#REF!</v>
      </c>
    </row>
    <row r="13" spans="1:45" s="6" customFormat="1" ht="30" customHeight="1">
      <c r="A13" s="19">
        <v>3</v>
      </c>
      <c r="B13" s="20" t="s">
        <v>41</v>
      </c>
      <c r="C13" s="19">
        <v>50</v>
      </c>
      <c r="D13" s="45">
        <v>3</v>
      </c>
      <c r="E13" s="27">
        <f t="shared" si="0"/>
        <v>6</v>
      </c>
      <c r="F13" s="45">
        <v>1</v>
      </c>
      <c r="G13" s="27">
        <f t="shared" si="1"/>
        <v>2</v>
      </c>
      <c r="H13" s="45">
        <v>46</v>
      </c>
      <c r="I13" s="27">
        <f t="shared" si="2"/>
        <v>92</v>
      </c>
      <c r="J13" s="56"/>
      <c r="K13" s="21"/>
      <c r="L13" s="45"/>
      <c r="M13" s="21"/>
      <c r="N13" s="19"/>
      <c r="O13" s="21"/>
      <c r="Q13" s="16"/>
      <c r="V13" s="7"/>
      <c r="AL13" s="8"/>
      <c r="AM13" s="8"/>
      <c r="AN13" s="8"/>
      <c r="AO13" s="8"/>
      <c r="AP13" s="8"/>
      <c r="AQ13" s="8"/>
      <c r="AR13" s="8"/>
      <c r="AS13" s="8"/>
    </row>
    <row r="14" spans="1:45" s="6" customFormat="1" ht="30" customHeight="1">
      <c r="A14" s="19">
        <v>4</v>
      </c>
      <c r="B14" s="20" t="s">
        <v>42</v>
      </c>
      <c r="C14" s="19">
        <v>50</v>
      </c>
      <c r="D14" s="45">
        <v>2</v>
      </c>
      <c r="E14" s="27">
        <f t="shared" si="0"/>
        <v>4</v>
      </c>
      <c r="F14" s="45">
        <v>1</v>
      </c>
      <c r="G14" s="27">
        <f t="shared" si="1"/>
        <v>2</v>
      </c>
      <c r="H14" s="45">
        <v>47</v>
      </c>
      <c r="I14" s="27">
        <f t="shared" si="2"/>
        <v>94</v>
      </c>
      <c r="J14" s="56"/>
      <c r="K14" s="21"/>
      <c r="L14" s="45"/>
      <c r="M14" s="21"/>
      <c r="N14" s="19"/>
      <c r="O14" s="21"/>
      <c r="Q14" s="16"/>
      <c r="V14" s="7"/>
      <c r="AL14" s="8"/>
      <c r="AM14" s="8"/>
      <c r="AN14" s="8"/>
      <c r="AO14" s="8"/>
      <c r="AP14" s="8"/>
      <c r="AQ14" s="8"/>
      <c r="AR14" s="8"/>
      <c r="AS14" s="8"/>
    </row>
    <row r="15" spans="1:45" s="6" customFormat="1" ht="30" customHeight="1">
      <c r="A15" s="19">
        <v>5</v>
      </c>
      <c r="B15" s="20" t="s">
        <v>43</v>
      </c>
      <c r="C15" s="19">
        <v>50</v>
      </c>
      <c r="D15" s="45">
        <v>1</v>
      </c>
      <c r="E15" s="27">
        <f t="shared" si="0"/>
        <v>2</v>
      </c>
      <c r="F15" s="45">
        <v>3</v>
      </c>
      <c r="G15" s="27">
        <f t="shared" si="1"/>
        <v>6</v>
      </c>
      <c r="H15" s="45">
        <v>46</v>
      </c>
      <c r="I15" s="27">
        <f t="shared" si="2"/>
        <v>92</v>
      </c>
      <c r="J15" s="56"/>
      <c r="K15" s="21"/>
      <c r="L15" s="45"/>
      <c r="M15" s="21"/>
      <c r="N15" s="19"/>
      <c r="O15" s="21"/>
      <c r="Q15" s="16"/>
      <c r="V15" s="7"/>
      <c r="AL15" s="8"/>
      <c r="AM15" s="8"/>
      <c r="AN15" s="8"/>
      <c r="AO15" s="8"/>
      <c r="AP15" s="8"/>
      <c r="AQ15" s="8"/>
      <c r="AR15" s="8"/>
      <c r="AS15" s="8"/>
    </row>
    <row r="16" spans="1:46" s="30" customFormat="1" ht="30" customHeight="1">
      <c r="A16" s="17"/>
      <c r="B16" s="23" t="s">
        <v>5</v>
      </c>
      <c r="C16" s="17">
        <f>SUM(C11:C15)</f>
        <v>288</v>
      </c>
      <c r="D16" s="44">
        <f>SUM(D11:D15)</f>
        <v>10</v>
      </c>
      <c r="E16" s="34">
        <f t="shared" si="0"/>
        <v>3.4722222222222223</v>
      </c>
      <c r="F16" s="44">
        <f>SUM(F11:F15)</f>
        <v>8</v>
      </c>
      <c r="G16" s="34">
        <f t="shared" si="1"/>
        <v>2.7777777777777777</v>
      </c>
      <c r="H16" s="44">
        <f>SUM(H11:H15)</f>
        <v>270</v>
      </c>
      <c r="I16" s="34">
        <f t="shared" si="2"/>
        <v>93.75</v>
      </c>
      <c r="J16" s="55"/>
      <c r="K16" s="28"/>
      <c r="L16" s="44"/>
      <c r="M16" s="29"/>
      <c r="N16" s="17"/>
      <c r="O16" s="28"/>
      <c r="P16" s="30" t="e">
        <f>SUM(P11:P12)</f>
        <v>#REF!</v>
      </c>
      <c r="Q16" s="31" t="e">
        <f>SUM(E16+G16+I16+#REF!+K16+M16+O16+#REF!)</f>
        <v>#REF!</v>
      </c>
      <c r="R16" s="30" t="s">
        <v>13</v>
      </c>
      <c r="S16" s="30">
        <f>(C16+C22+C27+C34)</f>
        <v>934</v>
      </c>
      <c r="T16" s="30">
        <f>SUM(D16+D22+D27+D34)</f>
        <v>65</v>
      </c>
      <c r="U16" s="30">
        <f>(F16+F22+F27+F34)</f>
        <v>139</v>
      </c>
      <c r="V16" s="32">
        <f>(H16+H22+H27+H34)</f>
        <v>730</v>
      </c>
      <c r="W16" s="30" t="e">
        <f>(#REF!+#REF!+#REF!+#REF!)</f>
        <v>#REF!</v>
      </c>
      <c r="X16" s="30">
        <f>(J16+J22+J27+J34)</f>
        <v>0</v>
      </c>
      <c r="Y16" s="30">
        <f>(L16+L22+L27+L34)</f>
        <v>0</v>
      </c>
      <c r="Z16" s="30">
        <f>(N16+N22+N27+N34)</f>
        <v>0</v>
      </c>
      <c r="AA16" s="30" t="e">
        <f>(#REF!+#REF!+#REF!+#REF!)</f>
        <v>#REF!</v>
      </c>
      <c r="AK16" s="30">
        <f aca="true" t="shared" si="3" ref="AK16:AT16">SUM(AK11:AK12)</f>
        <v>432</v>
      </c>
      <c r="AL16" s="33">
        <f t="shared" si="3"/>
        <v>44</v>
      </c>
      <c r="AM16" s="33">
        <f t="shared" si="3"/>
        <v>65</v>
      </c>
      <c r="AN16" s="33">
        <f t="shared" si="3"/>
        <v>323</v>
      </c>
      <c r="AO16" s="33" t="e">
        <f t="shared" si="3"/>
        <v>#REF!</v>
      </c>
      <c r="AP16" s="33">
        <f t="shared" si="3"/>
        <v>0</v>
      </c>
      <c r="AQ16" s="33">
        <f t="shared" si="3"/>
        <v>0</v>
      </c>
      <c r="AR16" s="33">
        <f t="shared" si="3"/>
        <v>0</v>
      </c>
      <c r="AS16" s="33" t="e">
        <f t="shared" si="3"/>
        <v>#REF!</v>
      </c>
      <c r="AT16" s="30" t="e">
        <f t="shared" si="3"/>
        <v>#REF!</v>
      </c>
    </row>
    <row r="17" spans="1:45" s="6" customFormat="1" ht="30" customHeight="1">
      <c r="A17" s="17" t="s">
        <v>7</v>
      </c>
      <c r="B17" s="65" t="s">
        <v>31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T17" s="6" t="s">
        <v>15</v>
      </c>
      <c r="V17" s="7"/>
      <c r="AL17" s="8"/>
      <c r="AM17" s="8"/>
      <c r="AN17" s="8"/>
      <c r="AO17" s="8"/>
      <c r="AP17" s="8"/>
      <c r="AQ17" s="8"/>
      <c r="AR17" s="8"/>
      <c r="AS17" s="8"/>
    </row>
    <row r="18" spans="1:45" s="6" customFormat="1" ht="30" customHeight="1">
      <c r="A18" s="19">
        <v>1</v>
      </c>
      <c r="B18" s="20" t="s">
        <v>44</v>
      </c>
      <c r="C18" s="19">
        <v>60</v>
      </c>
      <c r="D18" s="45">
        <v>14</v>
      </c>
      <c r="E18" s="27">
        <f>(D18/C18)*100</f>
        <v>23.333333333333332</v>
      </c>
      <c r="F18" s="45">
        <v>15</v>
      </c>
      <c r="G18" s="27">
        <f>(F18/C18)*100</f>
        <v>25</v>
      </c>
      <c r="H18" s="45">
        <v>31</v>
      </c>
      <c r="I18" s="27">
        <f>(H18/C18)*100</f>
        <v>51.66666666666667</v>
      </c>
      <c r="J18" s="56"/>
      <c r="K18" s="21"/>
      <c r="L18" s="45"/>
      <c r="M18" s="21"/>
      <c r="N18" s="19"/>
      <c r="O18" s="21"/>
      <c r="P18" s="6" t="e">
        <f>D18+F18+H18+#REF!+J18+L18+N18+#REF!</f>
        <v>#REF!</v>
      </c>
      <c r="Q18" s="16" t="e">
        <f>E18+G18+I18+#REF!+K18+M18+O18+#REF!</f>
        <v>#REF!</v>
      </c>
      <c r="V18" s="7"/>
      <c r="AL18" s="8"/>
      <c r="AM18" s="8"/>
      <c r="AN18" s="8"/>
      <c r="AO18" s="8"/>
      <c r="AP18" s="8"/>
      <c r="AQ18" s="8"/>
      <c r="AR18" s="8"/>
      <c r="AS18" s="8"/>
    </row>
    <row r="19" spans="1:45" s="6" customFormat="1" ht="30" customHeight="1">
      <c r="A19" s="19">
        <v>2</v>
      </c>
      <c r="B19" s="20" t="s">
        <v>45</v>
      </c>
      <c r="C19" s="19">
        <v>58</v>
      </c>
      <c r="D19" s="45">
        <v>10</v>
      </c>
      <c r="E19" s="27">
        <f>(D19/C19)*100</f>
        <v>17.24137931034483</v>
      </c>
      <c r="F19" s="45">
        <v>13</v>
      </c>
      <c r="G19" s="27">
        <f>(F19/C19)*100</f>
        <v>22.413793103448278</v>
      </c>
      <c r="H19" s="45">
        <v>35</v>
      </c>
      <c r="I19" s="27">
        <f>(H19/C19)*100</f>
        <v>60.3448275862069</v>
      </c>
      <c r="J19" s="56"/>
      <c r="K19" s="21"/>
      <c r="L19" s="45"/>
      <c r="M19" s="21"/>
      <c r="N19" s="19"/>
      <c r="O19" s="21"/>
      <c r="P19" s="6" t="e">
        <f>D19+F19+H19+#REF!+J19+L19+N19+#REF!</f>
        <v>#REF!</v>
      </c>
      <c r="Q19" s="16" t="e">
        <f>E19+G19+I19+#REF!+K19+M19+O19+#REF!</f>
        <v>#REF!</v>
      </c>
      <c r="V19" s="7"/>
      <c r="AL19" s="8"/>
      <c r="AM19" s="8"/>
      <c r="AN19" s="8"/>
      <c r="AO19" s="8"/>
      <c r="AP19" s="8"/>
      <c r="AQ19" s="8"/>
      <c r="AR19" s="8"/>
      <c r="AS19" s="8"/>
    </row>
    <row r="20" spans="1:45" s="6" customFormat="1" ht="30" customHeight="1">
      <c r="A20" s="19">
        <v>3</v>
      </c>
      <c r="B20" s="20" t="s">
        <v>46</v>
      </c>
      <c r="C20" s="19">
        <v>52</v>
      </c>
      <c r="D20" s="45">
        <v>1</v>
      </c>
      <c r="E20" s="27">
        <f>(D20/C20)*100</f>
        <v>1.9230769230769231</v>
      </c>
      <c r="F20" s="45">
        <v>9</v>
      </c>
      <c r="G20" s="27">
        <f>(F20/C20)*100</f>
        <v>17.307692307692307</v>
      </c>
      <c r="H20" s="45">
        <v>42</v>
      </c>
      <c r="I20" s="27">
        <f>(H20/C20)*100</f>
        <v>80.76923076923077</v>
      </c>
      <c r="J20" s="56"/>
      <c r="K20" s="21"/>
      <c r="L20" s="45"/>
      <c r="M20" s="21"/>
      <c r="N20" s="19"/>
      <c r="O20" s="21"/>
      <c r="Q20" s="16"/>
      <c r="V20" s="7"/>
      <c r="AL20" s="8"/>
      <c r="AM20" s="8"/>
      <c r="AN20" s="8"/>
      <c r="AO20" s="8"/>
      <c r="AP20" s="8"/>
      <c r="AQ20" s="8"/>
      <c r="AR20" s="8"/>
      <c r="AS20" s="8"/>
    </row>
    <row r="21" spans="1:45" s="6" customFormat="1" ht="30" customHeight="1">
      <c r="A21" s="19">
        <v>4</v>
      </c>
      <c r="B21" s="20" t="s">
        <v>47</v>
      </c>
      <c r="C21" s="19">
        <v>50</v>
      </c>
      <c r="D21" s="45">
        <v>2</v>
      </c>
      <c r="E21" s="27">
        <f>(D21/C21)*100</f>
        <v>4</v>
      </c>
      <c r="F21" s="45">
        <v>9</v>
      </c>
      <c r="G21" s="27">
        <f>(F21/C21)*100</f>
        <v>18</v>
      </c>
      <c r="H21" s="45">
        <v>39</v>
      </c>
      <c r="I21" s="27">
        <f>(H21/C21)*100</f>
        <v>78</v>
      </c>
      <c r="J21" s="56"/>
      <c r="K21" s="21"/>
      <c r="L21" s="45"/>
      <c r="M21" s="21"/>
      <c r="N21" s="19"/>
      <c r="O21" s="21"/>
      <c r="Q21" s="16"/>
      <c r="V21" s="7"/>
      <c r="AL21" s="8"/>
      <c r="AM21" s="8"/>
      <c r="AN21" s="8"/>
      <c r="AO21" s="8"/>
      <c r="AP21" s="8"/>
      <c r="AQ21" s="8"/>
      <c r="AR21" s="8"/>
      <c r="AS21" s="8"/>
    </row>
    <row r="22" spans="1:45" s="30" customFormat="1" ht="30" customHeight="1">
      <c r="A22" s="17"/>
      <c r="B22" s="23" t="s">
        <v>5</v>
      </c>
      <c r="C22" s="17">
        <f>SUM(C18:C21)</f>
        <v>220</v>
      </c>
      <c r="D22" s="44">
        <f>SUM(D18:D21)</f>
        <v>27</v>
      </c>
      <c r="E22" s="34">
        <f>(D22/C22)*100</f>
        <v>12.272727272727273</v>
      </c>
      <c r="F22" s="44">
        <f>SUM(F18:F21)</f>
        <v>46</v>
      </c>
      <c r="G22" s="34">
        <f>(F22/C22)*100</f>
        <v>20.909090909090907</v>
      </c>
      <c r="H22" s="44">
        <f>SUM(H18:H21)</f>
        <v>147</v>
      </c>
      <c r="I22" s="34">
        <f>(H22/C22)*100</f>
        <v>66.81818181818183</v>
      </c>
      <c r="J22" s="55"/>
      <c r="K22" s="28"/>
      <c r="L22" s="44"/>
      <c r="M22" s="29"/>
      <c r="N22" s="17"/>
      <c r="O22" s="28"/>
      <c r="P22" s="30" t="e">
        <f>SUM(P18:P19)</f>
        <v>#REF!</v>
      </c>
      <c r="Q22" s="31" t="e">
        <f>E22+G22+I22+#REF!+K22+M22+O22+#REF!</f>
        <v>#REF!</v>
      </c>
      <c r="V22" s="32"/>
      <c r="AL22" s="33"/>
      <c r="AM22" s="33"/>
      <c r="AN22" s="33"/>
      <c r="AO22" s="33"/>
      <c r="AP22" s="33"/>
      <c r="AQ22" s="33"/>
      <c r="AR22" s="33"/>
      <c r="AS22" s="33"/>
    </row>
    <row r="23" spans="1:45" s="6" customFormat="1" ht="30" customHeight="1">
      <c r="A23" s="17" t="s">
        <v>8</v>
      </c>
      <c r="B23" s="65" t="s">
        <v>32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V23" s="7"/>
      <c r="AL23" s="8"/>
      <c r="AM23" s="8"/>
      <c r="AN23" s="8"/>
      <c r="AO23" s="8"/>
      <c r="AP23" s="8"/>
      <c r="AQ23" s="8"/>
      <c r="AR23" s="8"/>
      <c r="AS23" s="8"/>
    </row>
    <row r="24" spans="1:45" s="6" customFormat="1" ht="30" customHeight="1">
      <c r="A24" s="19">
        <v>1</v>
      </c>
      <c r="B24" s="20" t="s">
        <v>48</v>
      </c>
      <c r="C24" s="19">
        <v>40</v>
      </c>
      <c r="D24" s="45">
        <v>3</v>
      </c>
      <c r="E24" s="27">
        <f>(D24/C24)*100</f>
        <v>7.5</v>
      </c>
      <c r="F24" s="45">
        <v>9</v>
      </c>
      <c r="G24" s="27">
        <f>(F24/C24)*100</f>
        <v>22.5</v>
      </c>
      <c r="H24" s="45">
        <v>28</v>
      </c>
      <c r="I24" s="27">
        <f>(H24/C24)*100</f>
        <v>70</v>
      </c>
      <c r="J24" s="56"/>
      <c r="K24" s="21"/>
      <c r="L24" s="45"/>
      <c r="M24" s="21"/>
      <c r="N24" s="19"/>
      <c r="O24" s="21"/>
      <c r="P24" s="6" t="e">
        <f>(D24+F24+H24+#REF!+J24+L24+N24+#REF!)</f>
        <v>#REF!</v>
      </c>
      <c r="Q24" s="16" t="e">
        <f>E24+G24+I24+#REF!+K24+M24+O24+#REF!</f>
        <v>#REF!</v>
      </c>
      <c r="V24" s="7"/>
      <c r="AL24" s="8"/>
      <c r="AM24" s="8"/>
      <c r="AN24" s="8"/>
      <c r="AO24" s="8"/>
      <c r="AP24" s="8"/>
      <c r="AQ24" s="8"/>
      <c r="AR24" s="8"/>
      <c r="AS24" s="8"/>
    </row>
    <row r="25" spans="1:45" s="6" customFormat="1" ht="30" customHeight="1">
      <c r="A25" s="19">
        <v>2</v>
      </c>
      <c r="B25" s="20" t="s">
        <v>49</v>
      </c>
      <c r="C25" s="19">
        <v>40</v>
      </c>
      <c r="D25" s="45">
        <v>1</v>
      </c>
      <c r="E25" s="27">
        <f>(D25/C25)*100</f>
        <v>2.5</v>
      </c>
      <c r="F25" s="45">
        <v>8</v>
      </c>
      <c r="G25" s="27">
        <f>(F25/C25)*100</f>
        <v>20</v>
      </c>
      <c r="H25" s="45">
        <v>31</v>
      </c>
      <c r="I25" s="27">
        <f>(H25/C25)*100</f>
        <v>77.5</v>
      </c>
      <c r="J25" s="56"/>
      <c r="K25" s="21"/>
      <c r="L25" s="45"/>
      <c r="M25" s="21"/>
      <c r="N25" s="19"/>
      <c r="O25" s="21"/>
      <c r="P25" s="6" t="e">
        <f>D25+F25+H25+#REF!+J25+L25+N25+#REF!</f>
        <v>#REF!</v>
      </c>
      <c r="Q25" s="16" t="e">
        <f>E25+G25+I25+#REF!+K25+M25+O25+#REF!</f>
        <v>#REF!</v>
      </c>
      <c r="V25" s="7"/>
      <c r="AL25" s="8"/>
      <c r="AM25" s="8"/>
      <c r="AN25" s="8"/>
      <c r="AO25" s="8"/>
      <c r="AP25" s="8"/>
      <c r="AQ25" s="8"/>
      <c r="AR25" s="8"/>
      <c r="AS25" s="8"/>
    </row>
    <row r="26" spans="1:45" s="6" customFormat="1" ht="30" customHeight="1">
      <c r="A26" s="19">
        <v>3</v>
      </c>
      <c r="B26" s="20" t="s">
        <v>50</v>
      </c>
      <c r="C26" s="19">
        <v>70</v>
      </c>
      <c r="D26" s="45">
        <v>1</v>
      </c>
      <c r="E26" s="27">
        <f>(D26/C26)*100</f>
        <v>1.4285714285714286</v>
      </c>
      <c r="F26" s="45">
        <v>21</v>
      </c>
      <c r="G26" s="27">
        <f>(F26/C26)*100</f>
        <v>30</v>
      </c>
      <c r="H26" s="45">
        <v>48</v>
      </c>
      <c r="I26" s="27">
        <f>(H26/C26)*100</f>
        <v>68.57142857142857</v>
      </c>
      <c r="J26" s="56"/>
      <c r="K26" s="21"/>
      <c r="L26" s="45"/>
      <c r="M26" s="21"/>
      <c r="N26" s="19"/>
      <c r="O26" s="21"/>
      <c r="Q26" s="16"/>
      <c r="V26" s="7"/>
      <c r="AL26" s="8"/>
      <c r="AM26" s="8"/>
      <c r="AN26" s="8"/>
      <c r="AO26" s="8"/>
      <c r="AP26" s="8"/>
      <c r="AQ26" s="8"/>
      <c r="AR26" s="8"/>
      <c r="AS26" s="8"/>
    </row>
    <row r="27" spans="1:45" s="30" customFormat="1" ht="30" customHeight="1">
      <c r="A27" s="17"/>
      <c r="B27" s="23" t="s">
        <v>5</v>
      </c>
      <c r="C27" s="17">
        <f>SUM(C24:C26)</f>
        <v>150</v>
      </c>
      <c r="D27" s="44">
        <f>SUM(D24:D26)</f>
        <v>5</v>
      </c>
      <c r="E27" s="34">
        <f>(D27/C27)*100</f>
        <v>3.3333333333333335</v>
      </c>
      <c r="F27" s="49">
        <f>SUM(F24:F26)</f>
        <v>38</v>
      </c>
      <c r="G27" s="34">
        <f>(F27/C27)*100</f>
        <v>25.333333333333336</v>
      </c>
      <c r="H27" s="44">
        <f>SUM(H24:H26)</f>
        <v>107</v>
      </c>
      <c r="I27" s="34">
        <f>(H27/C27)*100</f>
        <v>71.33333333333334</v>
      </c>
      <c r="J27" s="55"/>
      <c r="K27" s="28"/>
      <c r="L27" s="44"/>
      <c r="M27" s="29"/>
      <c r="N27" s="17"/>
      <c r="O27" s="28"/>
      <c r="P27" s="30" t="e">
        <f>SUM(P24:P25)</f>
        <v>#REF!</v>
      </c>
      <c r="Q27" s="31" t="e">
        <f>E27+G27+I27+#REF!+K27+M27+O27+#REF!</f>
        <v>#REF!</v>
      </c>
      <c r="V27" s="32"/>
      <c r="AL27" s="33"/>
      <c r="AM27" s="33"/>
      <c r="AN27" s="33"/>
      <c r="AO27" s="33"/>
      <c r="AP27" s="33"/>
      <c r="AQ27" s="33"/>
      <c r="AR27" s="33"/>
      <c r="AS27" s="33"/>
    </row>
    <row r="28" spans="1:45" s="6" customFormat="1" ht="30" customHeight="1">
      <c r="A28" s="17" t="s">
        <v>9</v>
      </c>
      <c r="B28" s="65" t="s">
        <v>37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Q28" s="16"/>
      <c r="V28" s="7"/>
      <c r="AL28" s="8"/>
      <c r="AM28" s="8"/>
      <c r="AN28" s="8"/>
      <c r="AO28" s="8"/>
      <c r="AP28" s="8"/>
      <c r="AQ28" s="8"/>
      <c r="AR28" s="8"/>
      <c r="AS28" s="8"/>
    </row>
    <row r="29" spans="1:45" s="6" customFormat="1" ht="30" customHeight="1">
      <c r="A29" s="19">
        <v>1</v>
      </c>
      <c r="B29" s="20" t="s">
        <v>51</v>
      </c>
      <c r="C29" s="19">
        <v>48</v>
      </c>
      <c r="D29" s="45">
        <v>1</v>
      </c>
      <c r="E29" s="27">
        <f aca="true" t="shared" si="4" ref="E29:E34">(D29/C29)*100</f>
        <v>2.083333333333333</v>
      </c>
      <c r="F29" s="45">
        <v>9</v>
      </c>
      <c r="G29" s="27">
        <f aca="true" t="shared" si="5" ref="G29:G34">(F29/C29)*100</f>
        <v>18.75</v>
      </c>
      <c r="H29" s="45">
        <v>38</v>
      </c>
      <c r="I29" s="27">
        <f aca="true" t="shared" si="6" ref="I29:I34">(H29/C29)*100</f>
        <v>79.16666666666666</v>
      </c>
      <c r="J29" s="56"/>
      <c r="K29" s="21"/>
      <c r="L29" s="45"/>
      <c r="M29" s="21"/>
      <c r="N29" s="19"/>
      <c r="O29" s="21"/>
      <c r="P29" s="6" t="e">
        <f>D29+F29+H29+#REF!+J29+L29+N29+#REF!</f>
        <v>#REF!</v>
      </c>
      <c r="Q29" s="16" t="e">
        <f>E29+G29+I29+#REF!+K29+M29+O29+#REF!</f>
        <v>#REF!</v>
      </c>
      <c r="V29" s="7"/>
      <c r="AL29" s="8"/>
      <c r="AM29" s="8"/>
      <c r="AN29" s="8"/>
      <c r="AO29" s="8"/>
      <c r="AP29" s="8"/>
      <c r="AQ29" s="8"/>
      <c r="AR29" s="8"/>
      <c r="AS29" s="8"/>
    </row>
    <row r="30" spans="1:45" s="6" customFormat="1" ht="30" customHeight="1">
      <c r="A30" s="19">
        <v>2</v>
      </c>
      <c r="B30" s="20" t="s">
        <v>52</v>
      </c>
      <c r="C30" s="19">
        <v>48</v>
      </c>
      <c r="D30" s="45">
        <v>11</v>
      </c>
      <c r="E30" s="27">
        <f t="shared" si="4"/>
        <v>22.916666666666664</v>
      </c>
      <c r="F30" s="45">
        <v>8</v>
      </c>
      <c r="G30" s="27">
        <f t="shared" si="5"/>
        <v>16.666666666666664</v>
      </c>
      <c r="H30" s="45">
        <v>29</v>
      </c>
      <c r="I30" s="27">
        <f t="shared" si="6"/>
        <v>60.416666666666664</v>
      </c>
      <c r="J30" s="56"/>
      <c r="K30" s="21"/>
      <c r="L30" s="45"/>
      <c r="M30" s="21"/>
      <c r="N30" s="19"/>
      <c r="O30" s="21"/>
      <c r="P30" s="6" t="e">
        <f>D30+F30+H30+#REF!+J30+L30+N30+#REF!</f>
        <v>#REF!</v>
      </c>
      <c r="Q30" s="16" t="e">
        <f>E30+G30+I30+#REF!+K30+M30+O30+#REF!</f>
        <v>#REF!</v>
      </c>
      <c r="V30" s="7"/>
      <c r="AL30" s="8"/>
      <c r="AM30" s="8"/>
      <c r="AN30" s="8"/>
      <c r="AO30" s="8"/>
      <c r="AP30" s="8"/>
      <c r="AQ30" s="8"/>
      <c r="AR30" s="8"/>
      <c r="AS30" s="8"/>
    </row>
    <row r="31" spans="1:45" s="6" customFormat="1" ht="30" customHeight="1">
      <c r="A31" s="19">
        <v>3</v>
      </c>
      <c r="B31" s="20" t="s">
        <v>53</v>
      </c>
      <c r="C31" s="19">
        <v>47</v>
      </c>
      <c r="D31" s="45">
        <v>3</v>
      </c>
      <c r="E31" s="27">
        <f t="shared" si="4"/>
        <v>6.382978723404255</v>
      </c>
      <c r="F31" s="45">
        <v>11</v>
      </c>
      <c r="G31" s="27">
        <f t="shared" si="5"/>
        <v>23.404255319148938</v>
      </c>
      <c r="H31" s="45">
        <v>33</v>
      </c>
      <c r="I31" s="27">
        <f t="shared" si="6"/>
        <v>70.2127659574468</v>
      </c>
      <c r="J31" s="56"/>
      <c r="K31" s="21"/>
      <c r="L31" s="45"/>
      <c r="M31" s="21"/>
      <c r="N31" s="19"/>
      <c r="O31" s="21"/>
      <c r="Q31" s="16"/>
      <c r="V31" s="7"/>
      <c r="AL31" s="8"/>
      <c r="AM31" s="8"/>
      <c r="AN31" s="8"/>
      <c r="AO31" s="8"/>
      <c r="AP31" s="8"/>
      <c r="AQ31" s="8"/>
      <c r="AR31" s="8"/>
      <c r="AS31" s="8"/>
    </row>
    <row r="32" spans="1:45" s="6" customFormat="1" ht="30" customHeight="1">
      <c r="A32" s="19">
        <v>4</v>
      </c>
      <c r="B32" s="20" t="s">
        <v>54</v>
      </c>
      <c r="C32" s="19">
        <v>66</v>
      </c>
      <c r="D32" s="45">
        <v>4</v>
      </c>
      <c r="E32" s="27">
        <f t="shared" si="4"/>
        <v>6.0606060606060606</v>
      </c>
      <c r="F32" s="45">
        <v>10</v>
      </c>
      <c r="G32" s="27">
        <f t="shared" si="5"/>
        <v>15.151515151515152</v>
      </c>
      <c r="H32" s="45">
        <v>52</v>
      </c>
      <c r="I32" s="27">
        <f t="shared" si="6"/>
        <v>78.78787878787878</v>
      </c>
      <c r="J32" s="56"/>
      <c r="K32" s="21"/>
      <c r="L32" s="45"/>
      <c r="M32" s="21"/>
      <c r="N32" s="19"/>
      <c r="O32" s="21"/>
      <c r="Q32" s="16"/>
      <c r="V32" s="7"/>
      <c r="AL32" s="8"/>
      <c r="AM32" s="8"/>
      <c r="AN32" s="8"/>
      <c r="AO32" s="8"/>
      <c r="AP32" s="8"/>
      <c r="AQ32" s="8"/>
      <c r="AR32" s="8"/>
      <c r="AS32" s="8"/>
    </row>
    <row r="33" spans="1:45" s="6" customFormat="1" ht="30" customHeight="1">
      <c r="A33" s="19">
        <v>5</v>
      </c>
      <c r="B33" s="20" t="s">
        <v>55</v>
      </c>
      <c r="C33" s="19">
        <v>67</v>
      </c>
      <c r="D33" s="45">
        <v>4</v>
      </c>
      <c r="E33" s="27">
        <f t="shared" si="4"/>
        <v>5.970149253731343</v>
      </c>
      <c r="F33" s="45">
        <v>9</v>
      </c>
      <c r="G33" s="27">
        <f t="shared" si="5"/>
        <v>13.432835820895523</v>
      </c>
      <c r="H33" s="45">
        <v>54</v>
      </c>
      <c r="I33" s="27">
        <f t="shared" si="6"/>
        <v>80.59701492537313</v>
      </c>
      <c r="J33" s="56"/>
      <c r="K33" s="21"/>
      <c r="L33" s="45"/>
      <c r="M33" s="21"/>
      <c r="N33" s="19"/>
      <c r="O33" s="21"/>
      <c r="Q33" s="16"/>
      <c r="V33" s="7"/>
      <c r="AL33" s="8"/>
      <c r="AM33" s="8"/>
      <c r="AN33" s="8"/>
      <c r="AO33" s="8"/>
      <c r="AP33" s="8"/>
      <c r="AQ33" s="8"/>
      <c r="AR33" s="8"/>
      <c r="AS33" s="8"/>
    </row>
    <row r="34" spans="1:45" s="30" customFormat="1" ht="30" customHeight="1">
      <c r="A34" s="17"/>
      <c r="B34" s="23" t="s">
        <v>5</v>
      </c>
      <c r="C34" s="17">
        <f>SUM(C29:C33)</f>
        <v>276</v>
      </c>
      <c r="D34" s="44">
        <f>SUM(D29:D33)</f>
        <v>23</v>
      </c>
      <c r="E34" s="34">
        <f t="shared" si="4"/>
        <v>8.333333333333332</v>
      </c>
      <c r="F34" s="44">
        <f>SUM(F29:F33)</f>
        <v>47</v>
      </c>
      <c r="G34" s="34">
        <f t="shared" si="5"/>
        <v>17.02898550724638</v>
      </c>
      <c r="H34" s="44">
        <f>SUM(H29:H33)</f>
        <v>206</v>
      </c>
      <c r="I34" s="34">
        <f t="shared" si="6"/>
        <v>74.63768115942028</v>
      </c>
      <c r="J34" s="55"/>
      <c r="K34" s="28"/>
      <c r="L34" s="44"/>
      <c r="M34" s="29"/>
      <c r="N34" s="17"/>
      <c r="O34" s="28"/>
      <c r="P34" s="30" t="e">
        <f>SUM(P29:P30)</f>
        <v>#REF!</v>
      </c>
      <c r="Q34" s="31" t="e">
        <f>E34+G34+I34+#REF!+K34+M34+O34+#REF!</f>
        <v>#REF!</v>
      </c>
      <c r="V34" s="32"/>
      <c r="AL34" s="33"/>
      <c r="AM34" s="33"/>
      <c r="AN34" s="33"/>
      <c r="AO34" s="33"/>
      <c r="AP34" s="33"/>
      <c r="AQ34" s="33"/>
      <c r="AR34" s="33"/>
      <c r="AS34" s="33"/>
    </row>
    <row r="35" spans="1:46" s="6" customFormat="1" ht="30" customHeight="1">
      <c r="A35" s="17" t="s">
        <v>12</v>
      </c>
      <c r="B35" s="65" t="s">
        <v>33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S35" s="6" t="e">
        <f>SUM(#REF!)</f>
        <v>#REF!</v>
      </c>
      <c r="T35" s="6" t="e">
        <f>SUM(#REF!)</f>
        <v>#REF!</v>
      </c>
      <c r="U35" s="6" t="e">
        <f>SUM(#REF!)</f>
        <v>#REF!</v>
      </c>
      <c r="V35" s="7" t="e">
        <f>SUM(#REF!)</f>
        <v>#REF!</v>
      </c>
      <c r="W35" s="6" t="e">
        <f>SUM(#REF!)</f>
        <v>#REF!</v>
      </c>
      <c r="X35" s="6" t="e">
        <f>SUM(#REF!)</f>
        <v>#REF!</v>
      </c>
      <c r="Y35" s="6" t="e">
        <f>SUM(#REF!)</f>
        <v>#REF!</v>
      </c>
      <c r="Z35" s="6" t="e">
        <f>SUM(#REF!)</f>
        <v>#REF!</v>
      </c>
      <c r="AA35" s="6" t="e">
        <f>SUM(#REF!)</f>
        <v>#REF!</v>
      </c>
      <c r="AK35" s="6" t="e">
        <f>#REF!</f>
        <v>#REF!</v>
      </c>
      <c r="AL35" s="8" t="e">
        <f>#REF!</f>
        <v>#REF!</v>
      </c>
      <c r="AM35" s="8" t="e">
        <f>#REF!</f>
        <v>#REF!</v>
      </c>
      <c r="AN35" s="8" t="e">
        <f>#REF!</f>
        <v>#REF!</v>
      </c>
      <c r="AO35" s="8" t="e">
        <f>#REF!</f>
        <v>#REF!</v>
      </c>
      <c r="AP35" s="8" t="e">
        <f>#REF!</f>
        <v>#REF!</v>
      </c>
      <c r="AQ35" s="8" t="e">
        <f>#REF!</f>
        <v>#REF!</v>
      </c>
      <c r="AR35" s="8" t="e">
        <f>#REF!</f>
        <v>#REF!</v>
      </c>
      <c r="AS35" s="8" t="e">
        <f>#REF!</f>
        <v>#REF!</v>
      </c>
      <c r="AT35" s="6" t="e">
        <f>#REF!</f>
        <v>#REF!</v>
      </c>
    </row>
    <row r="36" spans="1:46" s="6" customFormat="1" ht="30" customHeight="1">
      <c r="A36" s="19">
        <v>1</v>
      </c>
      <c r="B36" s="20" t="s">
        <v>56</v>
      </c>
      <c r="C36" s="19">
        <v>75</v>
      </c>
      <c r="D36" s="45">
        <v>1</v>
      </c>
      <c r="E36" s="27">
        <f>(D36/C36)*100</f>
        <v>1.3333333333333335</v>
      </c>
      <c r="F36" s="45">
        <v>9</v>
      </c>
      <c r="G36" s="27">
        <f>(F36/C36)*100</f>
        <v>12</v>
      </c>
      <c r="H36" s="45">
        <v>65</v>
      </c>
      <c r="I36" s="27">
        <f>(H36/C36)*100</f>
        <v>86.66666666666667</v>
      </c>
      <c r="J36" s="56"/>
      <c r="K36" s="21"/>
      <c r="L36" s="45"/>
      <c r="M36" s="21"/>
      <c r="N36" s="19"/>
      <c r="O36" s="21"/>
      <c r="P36" s="6" t="e">
        <f>D36+F36+H36+#REF!+J36+L36+N36+#REF!</f>
        <v>#REF!</v>
      </c>
      <c r="Q36" s="16" t="e">
        <f>E36+G36+I36+#REF!+K36+M36+O36+#REF!</f>
        <v>#REF!</v>
      </c>
      <c r="T36" s="6" t="s">
        <v>14</v>
      </c>
      <c r="V36" s="7"/>
      <c r="AK36" s="6" t="e">
        <f>#REF!</f>
        <v>#REF!</v>
      </c>
      <c r="AL36" s="8" t="e">
        <f>#REF!</f>
        <v>#REF!</v>
      </c>
      <c r="AM36" s="8" t="e">
        <f>#REF!</f>
        <v>#REF!</v>
      </c>
      <c r="AN36" s="8" t="e">
        <f>#REF!</f>
        <v>#REF!</v>
      </c>
      <c r="AO36" s="8" t="e">
        <f>#REF!</f>
        <v>#REF!</v>
      </c>
      <c r="AP36" s="8" t="e">
        <f>#REF!</f>
        <v>#REF!</v>
      </c>
      <c r="AQ36" s="8" t="e">
        <f>#REF!</f>
        <v>#REF!</v>
      </c>
      <c r="AR36" s="8" t="e">
        <f>#REF!</f>
        <v>#REF!</v>
      </c>
      <c r="AS36" s="8" t="e">
        <f>#REF!</f>
        <v>#REF!</v>
      </c>
      <c r="AT36" s="6">
        <v>136</v>
      </c>
    </row>
    <row r="37" spans="1:45" s="30" customFormat="1" ht="30" customHeight="1">
      <c r="A37" s="17"/>
      <c r="B37" s="24" t="s">
        <v>5</v>
      </c>
      <c r="C37" s="17">
        <f>SUM(C36)</f>
        <v>75</v>
      </c>
      <c r="D37" s="44">
        <f>SUM(D36)</f>
        <v>1</v>
      </c>
      <c r="E37" s="34">
        <f>(D37/C37)*100</f>
        <v>1.3333333333333335</v>
      </c>
      <c r="F37" s="44">
        <f>SUM(F36)</f>
        <v>9</v>
      </c>
      <c r="G37" s="34">
        <f>(F37/C37)*100</f>
        <v>12</v>
      </c>
      <c r="H37" s="44">
        <f>SUM(H36)</f>
        <v>65</v>
      </c>
      <c r="I37" s="34">
        <f>(H37/C37)*100</f>
        <v>86.66666666666667</v>
      </c>
      <c r="J37" s="55"/>
      <c r="K37" s="28"/>
      <c r="L37" s="44"/>
      <c r="M37" s="29"/>
      <c r="N37" s="17"/>
      <c r="O37" s="28"/>
      <c r="P37" s="30" t="e">
        <f>(P36+#REF!+#REF!+#REF!)</f>
        <v>#REF!</v>
      </c>
      <c r="Q37" s="31" t="e">
        <f>E37+G37+I37+#REF!+K37+M37+O37+#REF!</f>
        <v>#REF!</v>
      </c>
      <c r="V37" s="32"/>
      <c r="AL37" s="33"/>
      <c r="AM37" s="33"/>
      <c r="AN37" s="33"/>
      <c r="AO37" s="33"/>
      <c r="AP37" s="33"/>
      <c r="AQ37" s="33"/>
      <c r="AR37" s="33"/>
      <c r="AS37" s="33"/>
    </row>
    <row r="38" spans="1:46" s="6" customFormat="1" ht="30" customHeight="1">
      <c r="A38" s="18" t="s">
        <v>10</v>
      </c>
      <c r="B38" s="65" t="s">
        <v>34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V38" s="7"/>
      <c r="AK38" s="6" t="e">
        <f>#REF!+#REF!</f>
        <v>#REF!</v>
      </c>
      <c r="AL38" s="8" t="e">
        <f>#REF!+#REF!</f>
        <v>#REF!</v>
      </c>
      <c r="AM38" s="8" t="e">
        <f>#REF!+#REF!</f>
        <v>#REF!</v>
      </c>
      <c r="AN38" s="8" t="e">
        <f>#REF!+#REF!</f>
        <v>#REF!</v>
      </c>
      <c r="AO38" s="8" t="e">
        <f>#REF!+#REF!</f>
        <v>#REF!</v>
      </c>
      <c r="AP38" s="8" t="e">
        <f>#REF!+#REF!</f>
        <v>#REF!</v>
      </c>
      <c r="AQ38" s="8" t="e">
        <f>#REF!+#REF!</f>
        <v>#REF!</v>
      </c>
      <c r="AR38" s="8" t="e">
        <f>#REF!+#REF!</f>
        <v>#REF!</v>
      </c>
      <c r="AS38" s="8" t="e">
        <f>#REF!+#REF!</f>
        <v>#REF!</v>
      </c>
      <c r="AT38" s="6" t="e">
        <f>#REF!+#REF!</f>
        <v>#REF!</v>
      </c>
    </row>
    <row r="39" spans="1:46" s="6" customFormat="1" ht="30" customHeight="1">
      <c r="A39" s="22">
        <v>1</v>
      </c>
      <c r="B39" s="20" t="s">
        <v>57</v>
      </c>
      <c r="C39" s="19">
        <v>50</v>
      </c>
      <c r="D39" s="45">
        <v>1</v>
      </c>
      <c r="E39" s="27">
        <f>(D39/C39)*100</f>
        <v>2</v>
      </c>
      <c r="F39" s="45">
        <v>2</v>
      </c>
      <c r="G39" s="27">
        <f>(F39/C39)*100</f>
        <v>4</v>
      </c>
      <c r="H39" s="45">
        <v>47</v>
      </c>
      <c r="I39" s="27">
        <f>(H39/C39)*100</f>
        <v>94</v>
      </c>
      <c r="J39" s="56"/>
      <c r="K39" s="21"/>
      <c r="L39" s="45"/>
      <c r="M39" s="21"/>
      <c r="N39" s="19"/>
      <c r="O39" s="21"/>
      <c r="P39" s="6" t="e">
        <f>D39+F39+H39+#REF!+J39+L39+N39+#REF!</f>
        <v>#REF!</v>
      </c>
      <c r="Q39" s="16" t="e">
        <f>E39+G39+I39+#REF!+K39+M39+O39+#REF!</f>
        <v>#REF!</v>
      </c>
      <c r="S39" s="6" t="e">
        <f>(C39+#REF!+#REF!)</f>
        <v>#REF!</v>
      </c>
      <c r="T39" s="6" t="e">
        <f>(D39+#REF!+#REF!)</f>
        <v>#REF!</v>
      </c>
      <c r="V39" s="6" t="e">
        <f>(F39+#REF!+#REF!)</f>
        <v>#REF!</v>
      </c>
      <c r="X39" s="6" t="e">
        <f>(H39+#REF!+#REF!)</f>
        <v>#REF!</v>
      </c>
      <c r="Z39" s="6" t="e">
        <f>(#REF!+#REF!+#REF!)</f>
        <v>#REF!</v>
      </c>
      <c r="AB39" s="6" t="e">
        <f>(J39+#REF!+#REF!)</f>
        <v>#REF!</v>
      </c>
      <c r="AD39" s="6" t="e">
        <f>(L39+#REF!+#REF!)</f>
        <v>#REF!</v>
      </c>
      <c r="AF39" s="6" t="e">
        <f>(N39+#REF!+#REF!)</f>
        <v>#REF!</v>
      </c>
      <c r="AH39" s="6" t="e">
        <f>(#REF!+#REF!+#REF!)</f>
        <v>#REF!</v>
      </c>
      <c r="AK39" s="6" t="e">
        <f>#REF!+#REF!+#REF!</f>
        <v>#REF!</v>
      </c>
      <c r="AL39" s="8" t="e">
        <f>#REF!+#REF!+#REF!</f>
        <v>#REF!</v>
      </c>
      <c r="AM39" s="8" t="e">
        <f>#REF!+#REF!+#REF!</f>
        <v>#REF!</v>
      </c>
      <c r="AN39" s="8" t="e">
        <f>#REF!+#REF!+#REF!</f>
        <v>#REF!</v>
      </c>
      <c r="AO39" s="8" t="e">
        <f>#REF!+#REF!+#REF!</f>
        <v>#REF!</v>
      </c>
      <c r="AP39" s="8" t="e">
        <f>#REF!+#REF!+#REF!</f>
        <v>#REF!</v>
      </c>
      <c r="AQ39" s="8" t="e">
        <f>#REF!+#REF!+#REF!</f>
        <v>#REF!</v>
      </c>
      <c r="AR39" s="8" t="e">
        <f>#REF!+#REF!+#REF!</f>
        <v>#REF!</v>
      </c>
      <c r="AS39" s="8" t="e">
        <f>#REF!+#REF!+#REF!</f>
        <v>#REF!</v>
      </c>
      <c r="AT39" s="6" t="e">
        <f>#REF!+#REF!+#REF!</f>
        <v>#REF!</v>
      </c>
    </row>
    <row r="40" spans="1:45" s="30" customFormat="1" ht="30" customHeight="1">
      <c r="A40" s="17"/>
      <c r="B40" s="24" t="s">
        <v>5</v>
      </c>
      <c r="C40" s="17">
        <f>SUM(C39)</f>
        <v>50</v>
      </c>
      <c r="D40" s="44">
        <f>SUM(D39)</f>
        <v>1</v>
      </c>
      <c r="E40" s="34">
        <f>(D40/C40)*100</f>
        <v>2</v>
      </c>
      <c r="F40" s="44">
        <f>SUM(F39)</f>
        <v>2</v>
      </c>
      <c r="G40" s="34">
        <f>(F40/C40)*100</f>
        <v>4</v>
      </c>
      <c r="H40" s="44">
        <f>SUM(H39)</f>
        <v>47</v>
      </c>
      <c r="I40" s="34">
        <f>(H40/C40)*100</f>
        <v>94</v>
      </c>
      <c r="J40" s="55"/>
      <c r="K40" s="28"/>
      <c r="L40" s="44"/>
      <c r="M40" s="29"/>
      <c r="N40" s="17"/>
      <c r="O40" s="28"/>
      <c r="P40" s="30" t="e">
        <f>(P39+#REF!+#REF!+#REF!)</f>
        <v>#REF!</v>
      </c>
      <c r="Q40" s="31" t="e">
        <f>E40+G40+I40+#REF!+K40+M40+O40+#REF!</f>
        <v>#REF!</v>
      </c>
      <c r="V40" s="32"/>
      <c r="AL40" s="33"/>
      <c r="AM40" s="33"/>
      <c r="AN40" s="33"/>
      <c r="AO40" s="33"/>
      <c r="AP40" s="33"/>
      <c r="AQ40" s="33"/>
      <c r="AR40" s="33"/>
      <c r="AS40" s="33"/>
    </row>
    <row r="41" spans="1:45" s="30" customFormat="1" ht="30" customHeight="1">
      <c r="A41" s="63" t="s">
        <v>16</v>
      </c>
      <c r="B41" s="64"/>
      <c r="C41" s="17">
        <f>C16+C22+C27+C34+C37+C40</f>
        <v>1059</v>
      </c>
      <c r="D41" s="44">
        <f>D40+D37+D34+D27+D22+D16</f>
        <v>67</v>
      </c>
      <c r="E41" s="34">
        <f>(D41/C41)*100</f>
        <v>6.326723323890462</v>
      </c>
      <c r="F41" s="49">
        <f>F40+F37+F34+F27+F22+F16</f>
        <v>150</v>
      </c>
      <c r="G41" s="34">
        <f>(F41/C41)*100</f>
        <v>14.164305949008499</v>
      </c>
      <c r="H41" s="44">
        <f>H40+H37+H34+H27+H22+H16</f>
        <v>842</v>
      </c>
      <c r="I41" s="34">
        <f>(H41/C41)*100</f>
        <v>79.50897072710103</v>
      </c>
      <c r="J41" s="55"/>
      <c r="K41" s="28"/>
      <c r="L41" s="44"/>
      <c r="M41" s="29"/>
      <c r="N41" s="17"/>
      <c r="O41" s="28"/>
      <c r="P41" s="35" t="e">
        <f>(#REF!+#REF!+#REF!+#REF!+#REF!+#REF!+P37+#REF!+P34+P27+P22+P16)</f>
        <v>#REF!</v>
      </c>
      <c r="Q41" s="31" t="e">
        <f>SUM(E41+G41+I41+#REF!+K41+M41+O41+#REF!)</f>
        <v>#REF!</v>
      </c>
      <c r="S41" s="30" t="e">
        <f>SUM(#REF!+#REF!+#REF!+S35+S16)</f>
        <v>#REF!</v>
      </c>
      <c r="T41" s="30" t="e">
        <f>SUM(#REF!+#REF!+#REF!+T35+T16)</f>
        <v>#REF!</v>
      </c>
      <c r="U41" s="30" t="e">
        <f>SUM(#REF!+#REF!+#REF!+U35+U16)</f>
        <v>#REF!</v>
      </c>
      <c r="V41" s="30" t="e">
        <f>SUM(#REF!+#REF!+#REF!+V35+V16)</f>
        <v>#REF!</v>
      </c>
      <c r="W41" s="30" t="e">
        <f>SUM(#REF!+#REF!+#REF!+W35+W16)</f>
        <v>#REF!</v>
      </c>
      <c r="X41" s="30" t="e">
        <f>SUM(#REF!+#REF!+#REF!+X35+X16)</f>
        <v>#REF!</v>
      </c>
      <c r="Y41" s="30" t="e">
        <f>SUM(#REF!+#REF!+#REF!+Y35+Y16)</f>
        <v>#REF!</v>
      </c>
      <c r="Z41" s="30" t="e">
        <f>SUM(#REF!+#REF!+#REF!+Z35+Z16)</f>
        <v>#REF!</v>
      </c>
      <c r="AA41" s="30" t="e">
        <f>SUM(#REF!+#REF!+#REF!+AA35+AA16)</f>
        <v>#REF!</v>
      </c>
      <c r="AL41" s="33"/>
      <c r="AM41" s="33"/>
      <c r="AN41" s="33"/>
      <c r="AO41" s="33"/>
      <c r="AP41" s="33"/>
      <c r="AQ41" s="33"/>
      <c r="AR41" s="33"/>
      <c r="AS41" s="33"/>
    </row>
    <row r="42" spans="1:45" s="6" customFormat="1" ht="24.75" customHeight="1">
      <c r="A42" s="25"/>
      <c r="B42" s="26"/>
      <c r="C42" s="26"/>
      <c r="D42" s="46"/>
      <c r="E42" s="26"/>
      <c r="F42" s="46"/>
      <c r="G42" s="26"/>
      <c r="H42" s="46"/>
      <c r="I42" s="26"/>
      <c r="J42" s="59" t="s">
        <v>35</v>
      </c>
      <c r="K42" s="59"/>
      <c r="L42" s="59"/>
      <c r="M42" s="59"/>
      <c r="N42" s="59"/>
      <c r="O42" s="59"/>
      <c r="V42" s="7"/>
      <c r="AL42" s="8"/>
      <c r="AM42" s="8"/>
      <c r="AN42" s="8"/>
      <c r="AO42" s="8"/>
      <c r="AP42" s="8"/>
      <c r="AQ42" s="8"/>
      <c r="AR42" s="8"/>
      <c r="AS42" s="8"/>
    </row>
    <row r="43" spans="1:45" s="37" customFormat="1" ht="24.75" customHeight="1">
      <c r="A43" s="60" t="s">
        <v>18</v>
      </c>
      <c r="B43" s="60"/>
      <c r="C43" s="60"/>
      <c r="D43" s="60"/>
      <c r="E43" s="36"/>
      <c r="F43" s="50"/>
      <c r="G43" s="36"/>
      <c r="H43" s="50"/>
      <c r="I43" s="36"/>
      <c r="J43" s="60" t="s">
        <v>11</v>
      </c>
      <c r="K43" s="60"/>
      <c r="L43" s="60"/>
      <c r="M43" s="60"/>
      <c r="N43" s="60"/>
      <c r="O43" s="60"/>
      <c r="V43" s="38"/>
      <c r="AL43" s="39"/>
      <c r="AM43" s="39"/>
      <c r="AN43" s="39"/>
      <c r="AO43" s="39"/>
      <c r="AP43" s="39"/>
      <c r="AQ43" s="39"/>
      <c r="AR43" s="39"/>
      <c r="AS43" s="39"/>
    </row>
  </sheetData>
  <sheetProtection/>
  <mergeCells count="18">
    <mergeCell ref="B38:O38"/>
    <mergeCell ref="B35:O35"/>
    <mergeCell ref="A6:O6"/>
    <mergeCell ref="A7:O7"/>
    <mergeCell ref="B10:O10"/>
    <mergeCell ref="B17:O17"/>
    <mergeCell ref="B23:O23"/>
    <mergeCell ref="B28:O28"/>
    <mergeCell ref="A2:D2"/>
    <mergeCell ref="I1:O1"/>
    <mergeCell ref="J42:O42"/>
    <mergeCell ref="J43:O43"/>
    <mergeCell ref="A43:D43"/>
    <mergeCell ref="I2:O2"/>
    <mergeCell ref="A3:D3"/>
    <mergeCell ref="A1:D1"/>
    <mergeCell ref="A5:O5"/>
    <mergeCell ref="A41:B41"/>
  </mergeCells>
  <printOptions/>
  <pageMargins left="0.52" right="0.1968503937007874" top="0.37" bottom="0.3" header="0.39" footer="0.29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5"/>
  <cols>
    <col min="1" max="1" width="74.00390625" style="0" bestFit="1" customWidth="1"/>
    <col min="2" max="2" width="9.140625" style="0" customWidth="1"/>
  </cols>
  <sheetData>
    <row r="1" ht="20.25">
      <c r="A1" s="41" t="s">
        <v>58</v>
      </c>
    </row>
    <row r="2" ht="20.25">
      <c r="A2" s="41"/>
    </row>
    <row r="3" ht="16.5">
      <c r="A3" s="40" t="s">
        <v>59</v>
      </c>
    </row>
    <row r="4" ht="16.5">
      <c r="A4" s="40" t="s">
        <v>60</v>
      </c>
    </row>
    <row r="5" ht="16.5">
      <c r="A5" s="40" t="s">
        <v>61</v>
      </c>
    </row>
    <row r="6" ht="16.5">
      <c r="A6" s="40" t="s">
        <v>62</v>
      </c>
    </row>
    <row r="7" ht="16.5">
      <c r="A7" s="40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company</dc:creator>
  <cp:keywords/>
  <dc:description/>
  <cp:lastModifiedBy>Windows User</cp:lastModifiedBy>
  <cp:lastPrinted>2020-05-08T06:38:57Z</cp:lastPrinted>
  <dcterms:created xsi:type="dcterms:W3CDTF">2013-11-11T03:17:59Z</dcterms:created>
  <dcterms:modified xsi:type="dcterms:W3CDTF">2021-09-23T02:34:09Z</dcterms:modified>
  <cp:category/>
  <cp:version/>
  <cp:contentType/>
  <cp:contentStatus/>
</cp:coreProperties>
</file>