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KI 2016-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<sst xmlns="http://schemas.openxmlformats.org/spreadsheetml/2006/main" count="56" uniqueCount="48">
  <si>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STT</t>
  </si>
  <si>
    <t>Sĩ số</t>
  </si>
  <si>
    <t>%</t>
  </si>
  <si>
    <t>KHÁ</t>
  </si>
  <si>
    <t>TB</t>
  </si>
  <si>
    <t>Cộng hệ đào tạo</t>
  </si>
  <si>
    <t>I</t>
  </si>
  <si>
    <t>II</t>
  </si>
  <si>
    <t>III</t>
  </si>
  <si>
    <t>IV</t>
  </si>
  <si>
    <t xml:space="preserve">    Người lập biểu</t>
  </si>
  <si>
    <t>x</t>
  </si>
  <si>
    <t>dh lien thong</t>
  </si>
  <si>
    <t>dh chinh quy</t>
  </si>
  <si>
    <t>Tổng toàn khoa</t>
  </si>
  <si>
    <t>Lớp</t>
  </si>
  <si>
    <t>Trưởng khoa</t>
  </si>
  <si>
    <t>Xuất sắc</t>
  </si>
  <si>
    <t>Tốt</t>
  </si>
  <si>
    <t>Yếu</t>
  </si>
  <si>
    <t>Kém</t>
  </si>
  <si>
    <t>HỌC KỲ ...NĂM HỌC 201...-201…</t>
  </si>
  <si>
    <t>CỘNG HÒA XÃ HỘI CHỦ NGHĨA VIỆT NAM</t>
  </si>
  <si>
    <t>Độc lập - Tự do - Hạnh phúc</t>
  </si>
  <si>
    <t>TRƯỜNG ĐẠI HỌC CÔNG NGHIỆP</t>
  </si>
  <si>
    <t>THỰC PHẨM TP. HỒ CHÍ MINH</t>
  </si>
  <si>
    <t>BỘ CÔNG THƯƠNG</t>
  </si>
  <si>
    <t xml:space="preserve">THỐNG KÊ PHÂN LOẠI ĐIỂM RÈN LUYỆN </t>
  </si>
  <si>
    <t>09 Đại học chính quy</t>
  </si>
  <si>
    <t>10 Đại học chính quy</t>
  </si>
  <si>
    <t>19 Cao đẳng chính quy</t>
  </si>
  <si>
    <t xml:space="preserve">TP. HCM, ngày        tháng      năm </t>
  </si>
  <si>
    <t>11 Đại học chính quy</t>
  </si>
  <si>
    <t>KHOA CÔNG NGHỆ CƠ KHÍ</t>
  </si>
  <si>
    <t>HỌC KỲ II NĂM HỌC 2020 - 2021</t>
  </si>
  <si>
    <t>09DHCDT1</t>
  </si>
  <si>
    <t>09DHCDT2</t>
  </si>
  <si>
    <t>09DHCK1</t>
  </si>
  <si>
    <t>09DHCK2</t>
  </si>
  <si>
    <t>10DHCDT1</t>
  </si>
  <si>
    <t>10DHCDT2</t>
  </si>
  <si>
    <t>10DHCK</t>
  </si>
  <si>
    <t>11DHCDT1</t>
  </si>
  <si>
    <t>11DHCDT2</t>
  </si>
  <si>
    <t>11DHCDT3</t>
  </si>
  <si>
    <t>11DHCK1</t>
  </si>
  <si>
    <t>11DHCK2</t>
  </si>
  <si>
    <t>19CDCK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</si>
</sst>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409]h:mm:ss\ AM/PM"/>
    <numFmt numFmtId="176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mbria"/>
      <family val="1"/>
    </font>
    <font>
      <b/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2" fontId="42" fillId="0" borderId="0" xfId="0" applyNumberFormat="1" applyFont="1" applyAlignment="1">
      <alignment vertical="center"/>
    </xf>
    <xf numFmtId="0" fontId="42" fillId="32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5.140625" style="1" customWidth="1"/>
    <col min="2" max="2" width="21.421875" style="0" customWidth="1"/>
    <col min="3" max="3" width="8.28125" style="0" customWidth="1"/>
    <col min="4" max="4" width="9.7109375" style="41" customWidth="1"/>
    <col min="5" max="5" width="7.7109375" style="41" customWidth="1"/>
    <col min="6" max="9" width="7.28125" style="41" customWidth="1"/>
    <col min="10" max="10" width="7.28125" style="42" customWidth="1"/>
    <col min="11" max="15" width="7.28125" style="41" customWidth="1"/>
    <col min="16" max="17" width="9.140625" style="0" hidden="1" customWidth="1"/>
    <col min="18" max="18" width="6.421875" style="0" hidden="1" customWidth="1"/>
    <col min="19" max="19" width="6.57421875" style="0" hidden="1" customWidth="1"/>
    <col min="20" max="20" width="5.8515625" style="0" hidden="1" customWidth="1"/>
    <col min="21" max="21" width="6.57421875" style="0" hidden="1" customWidth="1"/>
    <col min="22" max="22" width="5.00390625" style="2" hidden="1" customWidth="1"/>
    <col min="23" max="23" width="5.8515625" style="0" hidden="1" customWidth="1"/>
    <col min="24" max="24" width="3.7109375" style="0" hidden="1" customWidth="1"/>
    <col min="25" max="25" width="4.140625" style="0" hidden="1" customWidth="1"/>
    <col min="26" max="26" width="6.57421875" style="0" hidden="1" customWidth="1"/>
    <col min="27" max="27" width="5.57421875" style="0" hidden="1" customWidth="1"/>
    <col min="28" max="36" width="0" style="0" hidden="1" customWidth="1"/>
    <col min="37" max="37" width="6.140625" style="0" hidden="1" customWidth="1"/>
    <col min="38" max="38" width="6.140625" style="3" hidden="1" customWidth="1"/>
    <col min="39" max="40" width="5.140625" style="3" hidden="1" customWidth="1"/>
    <col min="41" max="41" width="3.8515625" style="3" hidden="1" customWidth="1"/>
    <col min="42" max="42" width="4.57421875" style="3" hidden="1" customWidth="1"/>
    <col min="43" max="43" width="4.140625" style="3" hidden="1" customWidth="1"/>
    <col min="44" max="44" width="3.140625" style="3" hidden="1" customWidth="1"/>
    <col min="45" max="45" width="2.8515625" style="3" hidden="1" customWidth="1"/>
    <col min="46" max="50" width="0" style="0" hidden="1" customWidth="1"/>
  </cols>
  <sheetData>
    <row r="1" spans="1:45" s="4" customFormat="1" ht="19.5" customHeight="1">
      <c r="A1" s="23" t="s">
        <v>26</v>
      </c>
      <c r="B1" s="23"/>
      <c r="C1" s="23"/>
      <c r="D1" s="23"/>
      <c r="E1" s="36"/>
      <c r="F1" s="36"/>
      <c r="G1" s="36"/>
      <c r="H1" s="36"/>
      <c r="I1" s="37" t="s">
        <v>22</v>
      </c>
      <c r="J1" s="37"/>
      <c r="K1" s="37"/>
      <c r="L1" s="37"/>
      <c r="M1" s="37"/>
      <c r="N1" s="37"/>
      <c r="O1" s="37"/>
      <c r="V1" s="5"/>
      <c r="AL1" s="6"/>
      <c r="AM1" s="6"/>
      <c r="AN1" s="6"/>
      <c r="AO1" s="6"/>
      <c r="AP1" s="6"/>
      <c r="AQ1" s="6"/>
      <c r="AR1" s="6"/>
      <c r="AS1" s="6"/>
    </row>
    <row r="2" spans="1:45" s="4" customFormat="1" ht="19.5" customHeight="1">
      <c r="A2" s="22" t="s">
        <v>24</v>
      </c>
      <c r="B2" s="22"/>
      <c r="C2" s="22"/>
      <c r="D2" s="22"/>
      <c r="E2" s="36"/>
      <c r="F2" s="38"/>
      <c r="G2" s="38"/>
      <c r="H2" s="38"/>
      <c r="I2" s="39" t="s">
        <v>23</v>
      </c>
      <c r="J2" s="39"/>
      <c r="K2" s="39"/>
      <c r="L2" s="39"/>
      <c r="M2" s="39"/>
      <c r="N2" s="39"/>
      <c r="O2" s="39"/>
      <c r="V2" s="5"/>
      <c r="AL2" s="6"/>
      <c r="AM2" s="6"/>
      <c r="AN2" s="6"/>
      <c r="AO2" s="6"/>
      <c r="AP2" s="6"/>
      <c r="AQ2" s="6"/>
      <c r="AR2" s="6"/>
      <c r="AS2" s="6"/>
    </row>
    <row r="3" spans="1:45" s="4" customFormat="1" ht="19.5" customHeight="1">
      <c r="A3" s="22" t="s">
        <v>25</v>
      </c>
      <c r="B3" s="22"/>
      <c r="C3" s="22"/>
      <c r="D3" s="22"/>
      <c r="E3" s="36"/>
      <c r="F3" s="38"/>
      <c r="G3" s="38"/>
      <c r="H3" s="38"/>
      <c r="I3" s="40"/>
      <c r="J3" s="40"/>
      <c r="K3" s="40"/>
      <c r="L3" s="40"/>
      <c r="M3" s="40"/>
      <c r="N3" s="40"/>
      <c r="O3" s="40"/>
      <c r="V3" s="5"/>
      <c r="AL3" s="6"/>
      <c r="AM3" s="6"/>
      <c r="AN3" s="6"/>
      <c r="AO3" s="6"/>
      <c r="AP3" s="6"/>
      <c r="AQ3" s="6"/>
      <c r="AR3" s="6"/>
      <c r="AS3" s="6"/>
    </row>
    <row r="4" ht="15" customHeight="1"/>
    <row r="5" spans="1:51" s="4" customFormat="1" ht="20.25">
      <c r="A5" s="25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s="4" customFormat="1" ht="18.7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45" s="9" customFormat="1" ht="18.75">
      <c r="A7" s="22" t="s">
        <v>34</v>
      </c>
      <c r="B7" s="22"/>
      <c r="C7" s="22"/>
      <c r="D7" s="22" t="s">
        <v>21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V7" s="10"/>
      <c r="AL7" s="11"/>
      <c r="AM7" s="11"/>
      <c r="AN7" s="11"/>
      <c r="AO7" s="11"/>
      <c r="AP7" s="11"/>
      <c r="AQ7" s="11"/>
      <c r="AR7" s="11"/>
      <c r="AS7" s="11"/>
    </row>
    <row r="8" spans="1:45" s="9" customFormat="1" ht="18.75">
      <c r="A8" s="8"/>
      <c r="B8" s="8"/>
      <c r="C8" s="8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V8" s="10"/>
      <c r="AL8" s="11"/>
      <c r="AM8" s="11"/>
      <c r="AN8" s="11"/>
      <c r="AO8" s="11"/>
      <c r="AP8" s="11"/>
      <c r="AQ8" s="11"/>
      <c r="AR8" s="11"/>
      <c r="AS8" s="11"/>
    </row>
    <row r="9" spans="1:22" s="4" customFormat="1" ht="30" customHeight="1">
      <c r="A9" s="13" t="s">
        <v>0</v>
      </c>
      <c r="B9" s="13" t="s">
        <v>15</v>
      </c>
      <c r="C9" s="13" t="s">
        <v>1</v>
      </c>
      <c r="D9" s="13" t="s">
        <v>17</v>
      </c>
      <c r="E9" s="14" t="s">
        <v>2</v>
      </c>
      <c r="F9" s="13" t="s">
        <v>18</v>
      </c>
      <c r="G9" s="13" t="s">
        <v>2</v>
      </c>
      <c r="H9" s="13" t="s">
        <v>3</v>
      </c>
      <c r="I9" s="13" t="s">
        <v>2</v>
      </c>
      <c r="J9" s="14" t="s">
        <v>4</v>
      </c>
      <c r="K9" s="13" t="s">
        <v>2</v>
      </c>
      <c r="L9" s="13" t="s">
        <v>19</v>
      </c>
      <c r="M9" s="13" t="s">
        <v>2</v>
      </c>
      <c r="N9" s="13" t="s">
        <v>20</v>
      </c>
      <c r="O9" s="13" t="s">
        <v>2</v>
      </c>
      <c r="V9" s="5"/>
    </row>
    <row r="10" spans="1:22" s="4" customFormat="1" ht="30" customHeight="1">
      <c r="A10" s="13" t="s">
        <v>6</v>
      </c>
      <c r="B10" s="26" t="s">
        <v>28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V10" s="5"/>
    </row>
    <row r="11" spans="1:46" s="4" customFormat="1" ht="30" customHeight="1">
      <c r="A11" s="15">
        <v>1</v>
      </c>
      <c r="B11" s="16" t="s">
        <v>35</v>
      </c>
      <c r="C11" s="15">
        <f>D11+F11+H11+J11</f>
        <v>60</v>
      </c>
      <c r="D11" s="15">
        <v>8</v>
      </c>
      <c r="E11" s="34">
        <f>(D11/C11)*100</f>
        <v>13.333333333333334</v>
      </c>
      <c r="F11" s="15">
        <v>17</v>
      </c>
      <c r="G11" s="17">
        <f>(F11/C11)*100</f>
        <v>28.333333333333332</v>
      </c>
      <c r="H11" s="15">
        <v>24</v>
      </c>
      <c r="I11" s="17">
        <f>(H11/C11)*100</f>
        <v>40</v>
      </c>
      <c r="J11" s="18">
        <v>11</v>
      </c>
      <c r="K11" s="17">
        <f>(J11/C11)*100</f>
        <v>18.333333333333332</v>
      </c>
      <c r="L11" s="15"/>
      <c r="M11" s="17"/>
      <c r="N11" s="15"/>
      <c r="O11" s="17"/>
      <c r="P11" s="4" t="e">
        <f>D11+F11+H11+#REF!+J11+L11+N11+#REF!</f>
        <v>#REF!</v>
      </c>
      <c r="Q11" s="12" t="e">
        <f>E11+G11+I11+#REF!+K11+M11+O11+#REF!</f>
        <v>#REF!</v>
      </c>
      <c r="S11" s="4" t="e">
        <f>(C11+C17+C22+#REF!)</f>
        <v>#REF!</v>
      </c>
      <c r="T11" s="4" t="e">
        <f>SUM(D11+D17+D22+#REF!)</f>
        <v>#REF!</v>
      </c>
      <c r="U11" s="4" t="e">
        <f>(F11+F17+F22+#REF!)</f>
        <v>#REF!</v>
      </c>
      <c r="V11" s="5" t="e">
        <f>(H11+H17+H22+#REF!)</f>
        <v>#REF!</v>
      </c>
      <c r="W11" s="4" t="e">
        <f>(#REF!+#REF!+#REF!+#REF!)</f>
        <v>#REF!</v>
      </c>
      <c r="X11" s="4" t="e">
        <f>(J11+J17+J22+#REF!)</f>
        <v>#REF!</v>
      </c>
      <c r="Y11" s="4" t="e">
        <f>(L11+L17+L22+#REF!)</f>
        <v>#REF!</v>
      </c>
      <c r="Z11" s="4" t="e">
        <f>(N11+N17+N22+#REF!)</f>
        <v>#REF!</v>
      </c>
      <c r="AA11" s="4" t="e">
        <f>(#REF!+#REF!+#REF!+#REF!)</f>
        <v>#REF!</v>
      </c>
      <c r="AK11" s="4" t="e">
        <f>C11+C17+C22+#REF!</f>
        <v>#REF!</v>
      </c>
      <c r="AL11" s="6" t="e">
        <f>D11+D17+D22+#REF!</f>
        <v>#REF!</v>
      </c>
      <c r="AM11" s="6" t="e">
        <f>F11+F17+F22+#REF!</f>
        <v>#REF!</v>
      </c>
      <c r="AN11" s="6" t="e">
        <f>H11+H17+H22+#REF!</f>
        <v>#REF!</v>
      </c>
      <c r="AO11" s="6" t="e">
        <f>#REF!+#REF!+#REF!+#REF!</f>
        <v>#REF!</v>
      </c>
      <c r="AP11" s="6" t="e">
        <f>J11+J17+J22+#REF!</f>
        <v>#REF!</v>
      </c>
      <c r="AQ11" s="6" t="e">
        <f>L11+L17+L22+#REF!</f>
        <v>#REF!</v>
      </c>
      <c r="AR11" s="6" t="e">
        <f>N11+N17+N22+#REF!</f>
        <v>#REF!</v>
      </c>
      <c r="AS11" s="6" t="e">
        <f>#REF!+#REF!+#REF!+#REF!</f>
        <v>#REF!</v>
      </c>
      <c r="AT11" s="4" t="e">
        <f>P11+P17+P22+#REF!</f>
        <v>#REF!</v>
      </c>
    </row>
    <row r="12" spans="1:46" s="4" customFormat="1" ht="30" customHeight="1">
      <c r="A12" s="15">
        <v>2</v>
      </c>
      <c r="B12" s="16" t="s">
        <v>36</v>
      </c>
      <c r="C12" s="15">
        <f>D12+F12+H12+J12</f>
        <v>58</v>
      </c>
      <c r="D12" s="15">
        <v>8</v>
      </c>
      <c r="E12" s="34">
        <f>(D12/C12)*100</f>
        <v>13.793103448275861</v>
      </c>
      <c r="F12" s="15">
        <v>13</v>
      </c>
      <c r="G12" s="17">
        <f>(F12/C12)*100</f>
        <v>22.413793103448278</v>
      </c>
      <c r="H12" s="15">
        <v>23</v>
      </c>
      <c r="I12" s="17">
        <f>(H12/C12)*100</f>
        <v>39.6551724137931</v>
      </c>
      <c r="J12" s="18">
        <v>14</v>
      </c>
      <c r="K12" s="17">
        <f>(J12/C12)*100</f>
        <v>24.137931034482758</v>
      </c>
      <c r="L12" s="15"/>
      <c r="M12" s="17"/>
      <c r="N12" s="15"/>
      <c r="O12" s="17"/>
      <c r="P12" s="4" t="e">
        <f>D12+F12+H12+#REF!+J12+L12+N12+#REF!</f>
        <v>#REF!</v>
      </c>
      <c r="Q12" s="12" t="e">
        <f>E12+G12+I12+#REF!+K12+M12+O12+#REF!</f>
        <v>#REF!</v>
      </c>
      <c r="S12" s="4" t="e">
        <f>(C12+C18+C23+#REF!)</f>
        <v>#REF!</v>
      </c>
      <c r="T12" s="4" t="e">
        <f>SUM(D12+D18+D23+#REF!)</f>
        <v>#REF!</v>
      </c>
      <c r="U12" s="4" t="e">
        <f>(F12+F18+F23+#REF!)</f>
        <v>#REF!</v>
      </c>
      <c r="V12" s="5" t="e">
        <f>(H12+H18+H23+#REF!)</f>
        <v>#REF!</v>
      </c>
      <c r="W12" s="4" t="e">
        <f>(#REF!+#REF!+#REF!+#REF!)</f>
        <v>#REF!</v>
      </c>
      <c r="X12" s="4" t="e">
        <f>(J12+J18+J23+#REF!)</f>
        <v>#REF!</v>
      </c>
      <c r="Y12" s="4" t="e">
        <f>(L12+L18+L23+#REF!)</f>
        <v>#REF!</v>
      </c>
      <c r="Z12" s="4" t="e">
        <f>(N12+N18+N23+#REF!)</f>
        <v>#REF!</v>
      </c>
      <c r="AA12" s="4" t="e">
        <f>(#REF!+#REF!+#REF!+#REF!)</f>
        <v>#REF!</v>
      </c>
      <c r="AK12" s="4" t="e">
        <f>C12+C18+C23+#REF!</f>
        <v>#REF!</v>
      </c>
      <c r="AL12" s="6" t="e">
        <f>D12+D18+D23+#REF!</f>
        <v>#REF!</v>
      </c>
      <c r="AM12" s="6" t="e">
        <f>F12+F18+F23+#REF!</f>
        <v>#REF!</v>
      </c>
      <c r="AN12" s="6" t="e">
        <f>H12+H18+H23+#REF!</f>
        <v>#REF!</v>
      </c>
      <c r="AO12" s="6" t="e">
        <f>#REF!+#REF!+#REF!+#REF!</f>
        <v>#REF!</v>
      </c>
      <c r="AP12" s="6" t="e">
        <f>J12+J18+J23+#REF!</f>
        <v>#REF!</v>
      </c>
      <c r="AQ12" s="6" t="e">
        <f>L12+L18+L23+#REF!</f>
        <v>#REF!</v>
      </c>
      <c r="AR12" s="6" t="e">
        <f>N12+N18+N23+#REF!</f>
        <v>#REF!</v>
      </c>
      <c r="AS12" s="6" t="e">
        <f>#REF!+#REF!+#REF!+#REF!</f>
        <v>#REF!</v>
      </c>
      <c r="AT12" s="4" t="e">
        <f>P12+P18+P23+#REF!</f>
        <v>#REF!</v>
      </c>
    </row>
    <row r="13" spans="1:45" s="4" customFormat="1" ht="30" customHeight="1">
      <c r="A13" s="15">
        <v>3</v>
      </c>
      <c r="B13" s="16" t="s">
        <v>37</v>
      </c>
      <c r="C13" s="15">
        <f>D13+F13+H13+J13</f>
        <v>52</v>
      </c>
      <c r="D13" s="15">
        <v>6</v>
      </c>
      <c r="E13" s="34">
        <f>(D13/C13)*100</f>
        <v>11.538461538461538</v>
      </c>
      <c r="F13" s="15">
        <v>12</v>
      </c>
      <c r="G13" s="17">
        <f>(F13/C13)*100</f>
        <v>23.076923076923077</v>
      </c>
      <c r="H13" s="15">
        <v>21</v>
      </c>
      <c r="I13" s="17">
        <f>(H13/C13)*100</f>
        <v>40.38461538461539</v>
      </c>
      <c r="J13" s="18">
        <v>13</v>
      </c>
      <c r="K13" s="17">
        <f>(J13/C13)*100</f>
        <v>25</v>
      </c>
      <c r="L13" s="15"/>
      <c r="M13" s="17"/>
      <c r="N13" s="15"/>
      <c r="O13" s="17"/>
      <c r="Q13" s="12"/>
      <c r="V13" s="5"/>
      <c r="AL13" s="6"/>
      <c r="AM13" s="6"/>
      <c r="AN13" s="6"/>
      <c r="AO13" s="6"/>
      <c r="AP13" s="6"/>
      <c r="AQ13" s="6"/>
      <c r="AR13" s="6"/>
      <c r="AS13" s="6"/>
    </row>
    <row r="14" spans="1:45" s="4" customFormat="1" ht="30" customHeight="1">
      <c r="A14" s="15">
        <v>4</v>
      </c>
      <c r="B14" s="16" t="s">
        <v>38</v>
      </c>
      <c r="C14" s="15">
        <f>D14+F14+H14+J14</f>
        <v>50</v>
      </c>
      <c r="D14" s="15">
        <v>6</v>
      </c>
      <c r="E14" s="34">
        <f>(D14/C14)*100</f>
        <v>12</v>
      </c>
      <c r="F14" s="15">
        <v>9</v>
      </c>
      <c r="G14" s="17">
        <f>(F14/C14)*100</f>
        <v>18</v>
      </c>
      <c r="H14" s="15">
        <v>22</v>
      </c>
      <c r="I14" s="17">
        <f>(H14/C14)*100</f>
        <v>44</v>
      </c>
      <c r="J14" s="18">
        <v>13</v>
      </c>
      <c r="K14" s="17">
        <f>(J14/C14)*100</f>
        <v>26</v>
      </c>
      <c r="L14" s="15"/>
      <c r="M14" s="17"/>
      <c r="N14" s="15"/>
      <c r="O14" s="17"/>
      <c r="Q14" s="12"/>
      <c r="V14" s="5"/>
      <c r="AL14" s="6"/>
      <c r="AM14" s="6"/>
      <c r="AN14" s="6"/>
      <c r="AO14" s="6"/>
      <c r="AP14" s="6"/>
      <c r="AQ14" s="6"/>
      <c r="AR14" s="6"/>
      <c r="AS14" s="6"/>
    </row>
    <row r="15" spans="1:46" s="29" customFormat="1" ht="30" customHeight="1">
      <c r="A15" s="13"/>
      <c r="B15" s="19" t="s">
        <v>5</v>
      </c>
      <c r="C15" s="13">
        <f>SUM(C11:C14)</f>
        <v>220</v>
      </c>
      <c r="D15" s="13">
        <f>SUM(D11:D14)</f>
        <v>28</v>
      </c>
      <c r="E15" s="35">
        <f>(D15/C15)*100</f>
        <v>12.727272727272727</v>
      </c>
      <c r="F15" s="13">
        <f>SUM(F11:F14)</f>
        <v>51</v>
      </c>
      <c r="G15" s="35">
        <f>(F15/C15)*100</f>
        <v>23.18181818181818</v>
      </c>
      <c r="H15" s="13">
        <f>SUM(H11:H14)</f>
        <v>90</v>
      </c>
      <c r="I15" s="28">
        <f>(H15/C15)*100</f>
        <v>40.909090909090914</v>
      </c>
      <c r="J15" s="14">
        <f>SUM(J11:J14)</f>
        <v>51</v>
      </c>
      <c r="K15" s="27">
        <f>(J15/C15)*100</f>
        <v>23.18181818181818</v>
      </c>
      <c r="L15" s="13"/>
      <c r="M15" s="28"/>
      <c r="N15" s="13"/>
      <c r="O15" s="27"/>
      <c r="P15" s="29" t="e">
        <f>SUM(P11:P12)</f>
        <v>#REF!</v>
      </c>
      <c r="Q15" s="30" t="e">
        <f>SUM(E15+G15+I15+#REF!+K15+M15+O15+#REF!)</f>
        <v>#REF!</v>
      </c>
      <c r="R15" s="29" t="s">
        <v>11</v>
      </c>
      <c r="S15" s="29" t="e">
        <f>(C15+C20+C27+#REF!)</f>
        <v>#REF!</v>
      </c>
      <c r="T15" s="29" t="e">
        <f>SUM(D15+D20+D27+#REF!)</f>
        <v>#REF!</v>
      </c>
      <c r="U15" s="29" t="e">
        <f>(F15+F20+F27+#REF!)</f>
        <v>#REF!</v>
      </c>
      <c r="V15" s="31" t="e">
        <f>(H15+H20+H27+#REF!)</f>
        <v>#REF!</v>
      </c>
      <c r="W15" s="29" t="e">
        <f>(#REF!+#REF!+#REF!+#REF!)</f>
        <v>#REF!</v>
      </c>
      <c r="X15" s="29" t="e">
        <f>(J15+J20+J27+#REF!)</f>
        <v>#REF!</v>
      </c>
      <c r="Y15" s="29" t="e">
        <f>(L15+L20+L27+#REF!)</f>
        <v>#REF!</v>
      </c>
      <c r="Z15" s="29" t="e">
        <f>(N15+N20+N27+#REF!)</f>
        <v>#REF!</v>
      </c>
      <c r="AA15" s="29" t="e">
        <f>(#REF!+#REF!+#REF!+#REF!)</f>
        <v>#REF!</v>
      </c>
      <c r="AK15" s="29" t="e">
        <f aca="true" t="shared" si="0" ref="AK15:AT15">SUM(AK11:AK12)</f>
        <v>#REF!</v>
      </c>
      <c r="AL15" s="32" t="e">
        <f t="shared" si="0"/>
        <v>#REF!</v>
      </c>
      <c r="AM15" s="32" t="e">
        <f t="shared" si="0"/>
        <v>#REF!</v>
      </c>
      <c r="AN15" s="32" t="e">
        <f t="shared" si="0"/>
        <v>#REF!</v>
      </c>
      <c r="AO15" s="32" t="e">
        <f t="shared" si="0"/>
        <v>#REF!</v>
      </c>
      <c r="AP15" s="32" t="e">
        <f t="shared" si="0"/>
        <v>#REF!</v>
      </c>
      <c r="AQ15" s="32" t="e">
        <f t="shared" si="0"/>
        <v>#REF!</v>
      </c>
      <c r="AR15" s="32" t="e">
        <f t="shared" si="0"/>
        <v>#REF!</v>
      </c>
      <c r="AS15" s="32" t="e">
        <f t="shared" si="0"/>
        <v>#REF!</v>
      </c>
      <c r="AT15" s="29" t="e">
        <f t="shared" si="0"/>
        <v>#REF!</v>
      </c>
    </row>
    <row r="16" spans="1:45" s="4" customFormat="1" ht="30" customHeight="1">
      <c r="A16" s="13" t="s">
        <v>7</v>
      </c>
      <c r="B16" s="26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T16" s="4" t="s">
        <v>13</v>
      </c>
      <c r="V16" s="5"/>
      <c r="AL16" s="6"/>
      <c r="AM16" s="6"/>
      <c r="AN16" s="6"/>
      <c r="AO16" s="6"/>
      <c r="AP16" s="6"/>
      <c r="AQ16" s="6"/>
      <c r="AR16" s="6"/>
      <c r="AS16" s="6"/>
    </row>
    <row r="17" spans="1:45" s="4" customFormat="1" ht="30" customHeight="1">
      <c r="A17" s="15">
        <v>1</v>
      </c>
      <c r="B17" s="16" t="s">
        <v>39</v>
      </c>
      <c r="C17" s="15">
        <f>D17+F17+H17+J17</f>
        <v>40</v>
      </c>
      <c r="D17" s="15">
        <v>4</v>
      </c>
      <c r="E17" s="34">
        <f>(D17/C17)*100</f>
        <v>10</v>
      </c>
      <c r="F17" s="15">
        <v>11</v>
      </c>
      <c r="G17" s="17">
        <f>(F17/C17)*100</f>
        <v>27.500000000000004</v>
      </c>
      <c r="H17" s="15">
        <v>19</v>
      </c>
      <c r="I17" s="17">
        <f>(H17/C17)*100</f>
        <v>47.5</v>
      </c>
      <c r="J17" s="18">
        <v>6</v>
      </c>
      <c r="K17" s="17">
        <f>(J17/C17)*100</f>
        <v>15</v>
      </c>
      <c r="L17" s="15"/>
      <c r="M17" s="17"/>
      <c r="N17" s="15"/>
      <c r="O17" s="17"/>
      <c r="P17" s="4" t="e">
        <f>D17+F17+H17+#REF!+J17+L17+N17+#REF!</f>
        <v>#REF!</v>
      </c>
      <c r="Q17" s="12" t="e">
        <f>E17+G17+I17+#REF!+K17+M17+O17+#REF!</f>
        <v>#REF!</v>
      </c>
      <c r="V17" s="5"/>
      <c r="AL17" s="6"/>
      <c r="AM17" s="6"/>
      <c r="AN17" s="6"/>
      <c r="AO17" s="6"/>
      <c r="AP17" s="6"/>
      <c r="AQ17" s="6"/>
      <c r="AR17" s="6"/>
      <c r="AS17" s="6"/>
    </row>
    <row r="18" spans="1:45" s="4" customFormat="1" ht="30" customHeight="1">
      <c r="A18" s="15">
        <v>2</v>
      </c>
      <c r="B18" s="16" t="s">
        <v>40</v>
      </c>
      <c r="C18" s="15">
        <f>D18+F18+H18+J18</f>
        <v>40</v>
      </c>
      <c r="D18" s="15">
        <v>1</v>
      </c>
      <c r="E18" s="34">
        <f>(D18/C18)*100</f>
        <v>2.5</v>
      </c>
      <c r="F18" s="15">
        <v>5</v>
      </c>
      <c r="G18" s="17">
        <f>(F18/C18)*100</f>
        <v>12.5</v>
      </c>
      <c r="H18" s="15">
        <v>28</v>
      </c>
      <c r="I18" s="17">
        <f>(H18/C18)*100</f>
        <v>70</v>
      </c>
      <c r="J18" s="18">
        <v>6</v>
      </c>
      <c r="K18" s="17">
        <f>(J18/C18)*100</f>
        <v>15</v>
      </c>
      <c r="L18" s="15"/>
      <c r="M18" s="17"/>
      <c r="N18" s="15"/>
      <c r="O18" s="17"/>
      <c r="P18" s="4" t="e">
        <f>D18+F18+H18+#REF!+J18+L18+N18+#REF!</f>
        <v>#REF!</v>
      </c>
      <c r="Q18" s="12" t="e">
        <f>E18+G18+I18+#REF!+K18+M18+O18+#REF!</f>
        <v>#REF!</v>
      </c>
      <c r="V18" s="5"/>
      <c r="AL18" s="6"/>
      <c r="AM18" s="6"/>
      <c r="AN18" s="6"/>
      <c r="AO18" s="6"/>
      <c r="AP18" s="6"/>
      <c r="AQ18" s="6"/>
      <c r="AR18" s="6"/>
      <c r="AS18" s="6"/>
    </row>
    <row r="19" spans="1:45" s="4" customFormat="1" ht="30" customHeight="1">
      <c r="A19" s="15">
        <v>3</v>
      </c>
      <c r="B19" s="16" t="s">
        <v>41</v>
      </c>
      <c r="C19" s="15">
        <f>D19+F19+H19+J19</f>
        <v>70</v>
      </c>
      <c r="D19" s="15">
        <v>12</v>
      </c>
      <c r="E19" s="34">
        <f>(D19/C19)*100</f>
        <v>17.142857142857142</v>
      </c>
      <c r="F19" s="15">
        <v>9</v>
      </c>
      <c r="G19" s="17">
        <f>(F19/C19)*100</f>
        <v>12.857142857142856</v>
      </c>
      <c r="H19" s="15">
        <v>36</v>
      </c>
      <c r="I19" s="17">
        <f>(H19/C19)*100</f>
        <v>51.42857142857142</v>
      </c>
      <c r="J19" s="18">
        <v>13</v>
      </c>
      <c r="K19" s="17">
        <f>(J19/C19)*100</f>
        <v>18.571428571428573</v>
      </c>
      <c r="L19" s="15"/>
      <c r="M19" s="17"/>
      <c r="N19" s="15"/>
      <c r="O19" s="17"/>
      <c r="Q19" s="12"/>
      <c r="V19" s="5"/>
      <c r="AL19" s="6"/>
      <c r="AM19" s="6"/>
      <c r="AN19" s="6"/>
      <c r="AO19" s="6"/>
      <c r="AP19" s="6"/>
      <c r="AQ19" s="6"/>
      <c r="AR19" s="6"/>
      <c r="AS19" s="6"/>
    </row>
    <row r="20" spans="1:45" s="29" customFormat="1" ht="30" customHeight="1">
      <c r="A20" s="13"/>
      <c r="B20" s="19" t="s">
        <v>5</v>
      </c>
      <c r="C20" s="13">
        <f>SUM(C17:C19)</f>
        <v>150</v>
      </c>
      <c r="D20" s="13">
        <f>SUM(D17:D19)</f>
        <v>17</v>
      </c>
      <c r="E20" s="35">
        <f>(D20/C20)*100</f>
        <v>11.333333333333332</v>
      </c>
      <c r="F20" s="13">
        <f>SUM(F17:F19)</f>
        <v>25</v>
      </c>
      <c r="G20" s="35">
        <f>(F20/C20)*100</f>
        <v>16.666666666666664</v>
      </c>
      <c r="H20" s="13">
        <f>SUM(H17:H19)</f>
        <v>83</v>
      </c>
      <c r="I20" s="28">
        <f>(H20/C20)*100</f>
        <v>55.333333333333336</v>
      </c>
      <c r="J20" s="14">
        <f>SUM(J17:J19)</f>
        <v>25</v>
      </c>
      <c r="K20" s="27">
        <f>(J20/C20)*100</f>
        <v>16.666666666666664</v>
      </c>
      <c r="L20" s="13"/>
      <c r="M20" s="28"/>
      <c r="N20" s="13"/>
      <c r="O20" s="27"/>
      <c r="P20" s="29" t="e">
        <f>SUM(P17:P18)</f>
        <v>#REF!</v>
      </c>
      <c r="Q20" s="30" t="e">
        <f>E20+G20+I20+#REF!+K20+M20+O20+#REF!</f>
        <v>#REF!</v>
      </c>
      <c r="V20" s="31"/>
      <c r="AL20" s="32"/>
      <c r="AM20" s="32"/>
      <c r="AN20" s="32"/>
      <c r="AO20" s="32"/>
      <c r="AP20" s="32"/>
      <c r="AQ20" s="32"/>
      <c r="AR20" s="32"/>
      <c r="AS20" s="32"/>
    </row>
    <row r="21" spans="1:45" s="4" customFormat="1" ht="30" customHeight="1">
      <c r="A21" s="13" t="s">
        <v>8</v>
      </c>
      <c r="B21" s="26" t="s">
        <v>32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5"/>
      <c r="AL21" s="6"/>
      <c r="AM21" s="6"/>
      <c r="AN21" s="6"/>
      <c r="AO21" s="6"/>
      <c r="AP21" s="6"/>
      <c r="AQ21" s="6"/>
      <c r="AR21" s="6"/>
      <c r="AS21" s="6"/>
    </row>
    <row r="22" spans="1:45" s="4" customFormat="1" ht="30" customHeight="1">
      <c r="A22" s="15">
        <v>1</v>
      </c>
      <c r="B22" s="16" t="s">
        <v>42</v>
      </c>
      <c r="C22" s="15">
        <f>D22+F22+H22+J22</f>
        <v>48</v>
      </c>
      <c r="D22" s="15">
        <v>5</v>
      </c>
      <c r="E22" s="34">
        <f>(D22/C22)*100</f>
        <v>10.416666666666668</v>
      </c>
      <c r="F22" s="15">
        <v>9</v>
      </c>
      <c r="G22" s="17">
        <f>(F22/C22)*100</f>
        <v>18.75</v>
      </c>
      <c r="H22" s="15">
        <v>34</v>
      </c>
      <c r="I22" s="17">
        <f>(H22/C22)*100</f>
        <v>70.83333333333334</v>
      </c>
      <c r="J22" s="18"/>
      <c r="K22" s="17">
        <f>(J22/C22)*100</f>
        <v>0</v>
      </c>
      <c r="L22" s="15"/>
      <c r="M22" s="17"/>
      <c r="N22" s="15"/>
      <c r="O22" s="17"/>
      <c r="P22" s="4" t="e">
        <f>(D22+F22+H22+#REF!+J22+L22+N22+#REF!)</f>
        <v>#REF!</v>
      </c>
      <c r="Q22" s="12" t="e">
        <f>E22+G22+I22+#REF!+K22+M22+O22+#REF!</f>
        <v>#REF!</v>
      </c>
      <c r="V22" s="5"/>
      <c r="AL22" s="6"/>
      <c r="AM22" s="6"/>
      <c r="AN22" s="6"/>
      <c r="AO22" s="6"/>
      <c r="AP22" s="6"/>
      <c r="AQ22" s="6"/>
      <c r="AR22" s="6"/>
      <c r="AS22" s="6"/>
    </row>
    <row r="23" spans="1:45" s="4" customFormat="1" ht="30" customHeight="1">
      <c r="A23" s="15">
        <v>2</v>
      </c>
      <c r="B23" s="16" t="s">
        <v>43</v>
      </c>
      <c r="C23" s="15">
        <f>D23+F23+H23+J23</f>
        <v>48</v>
      </c>
      <c r="D23" s="15">
        <v>4</v>
      </c>
      <c r="E23" s="34">
        <f>(D23/C23)*100</f>
        <v>8.333333333333332</v>
      </c>
      <c r="F23" s="15">
        <v>13</v>
      </c>
      <c r="G23" s="17">
        <f>(F23/C23)*100</f>
        <v>27.083333333333332</v>
      </c>
      <c r="H23" s="15">
        <v>30</v>
      </c>
      <c r="I23" s="17">
        <f>(H23/C23)*100</f>
        <v>62.5</v>
      </c>
      <c r="J23" s="18">
        <v>1</v>
      </c>
      <c r="K23" s="17">
        <f>(J23/C23)*100</f>
        <v>2.083333333333333</v>
      </c>
      <c r="L23" s="15"/>
      <c r="M23" s="17"/>
      <c r="N23" s="15"/>
      <c r="O23" s="17"/>
      <c r="P23" s="4" t="e">
        <f>D23+F23+H23+#REF!+J23+L23+N23+#REF!</f>
        <v>#REF!</v>
      </c>
      <c r="Q23" s="12" t="e">
        <f>E23+G23+I23+#REF!+K23+M23+O23+#REF!</f>
        <v>#REF!</v>
      </c>
      <c r="V23" s="5"/>
      <c r="AL23" s="6"/>
      <c r="AM23" s="6"/>
      <c r="AN23" s="6"/>
      <c r="AO23" s="6"/>
      <c r="AP23" s="6"/>
      <c r="AQ23" s="6"/>
      <c r="AR23" s="6"/>
      <c r="AS23" s="6"/>
    </row>
    <row r="24" spans="1:45" s="4" customFormat="1" ht="30" customHeight="1">
      <c r="A24" s="15">
        <v>3</v>
      </c>
      <c r="B24" s="16" t="s">
        <v>44</v>
      </c>
      <c r="C24" s="15">
        <f>D24+F24+H24+J24</f>
        <v>47</v>
      </c>
      <c r="D24" s="15">
        <v>6</v>
      </c>
      <c r="E24" s="34">
        <f>(D24/C24)*100</f>
        <v>12.76595744680851</v>
      </c>
      <c r="F24" s="15">
        <v>15</v>
      </c>
      <c r="G24" s="17">
        <f>(F24/C24)*100</f>
        <v>31.914893617021278</v>
      </c>
      <c r="H24" s="15">
        <v>26</v>
      </c>
      <c r="I24" s="17">
        <f>(H24/C24)*100</f>
        <v>55.319148936170215</v>
      </c>
      <c r="J24" s="18"/>
      <c r="K24" s="17">
        <f>(J24/C24)*100</f>
        <v>0</v>
      </c>
      <c r="L24" s="15"/>
      <c r="M24" s="17"/>
      <c r="N24" s="15"/>
      <c r="O24" s="17"/>
      <c r="Q24" s="12"/>
      <c r="V24" s="5"/>
      <c r="AL24" s="6"/>
      <c r="AM24" s="6"/>
      <c r="AN24" s="6"/>
      <c r="AO24" s="6"/>
      <c r="AP24" s="6"/>
      <c r="AQ24" s="6"/>
      <c r="AR24" s="6"/>
      <c r="AS24" s="6"/>
    </row>
    <row r="25" spans="1:45" s="4" customFormat="1" ht="30" customHeight="1">
      <c r="A25" s="15">
        <v>4</v>
      </c>
      <c r="B25" s="16" t="s">
        <v>45</v>
      </c>
      <c r="C25" s="15">
        <f>D25+F25+H25+J25</f>
        <v>66</v>
      </c>
      <c r="D25" s="15">
        <v>4</v>
      </c>
      <c r="E25" s="34">
        <f>(D25/C25)*100</f>
        <v>6.0606060606060606</v>
      </c>
      <c r="F25" s="15">
        <v>5</v>
      </c>
      <c r="G25" s="17">
        <f>(F25/C25)*100</f>
        <v>7.575757575757576</v>
      </c>
      <c r="H25" s="15">
        <v>57</v>
      </c>
      <c r="I25" s="17">
        <f>(H25/C25)*100</f>
        <v>86.36363636363636</v>
      </c>
      <c r="J25" s="18"/>
      <c r="K25" s="17">
        <f>(J25/C25)*100</f>
        <v>0</v>
      </c>
      <c r="L25" s="15"/>
      <c r="M25" s="17"/>
      <c r="N25" s="15"/>
      <c r="O25" s="17"/>
      <c r="Q25" s="12"/>
      <c r="V25" s="5"/>
      <c r="AL25" s="6"/>
      <c r="AM25" s="6"/>
      <c r="AN25" s="6"/>
      <c r="AO25" s="6"/>
      <c r="AP25" s="6"/>
      <c r="AQ25" s="6"/>
      <c r="AR25" s="6"/>
      <c r="AS25" s="6"/>
    </row>
    <row r="26" spans="1:45" s="4" customFormat="1" ht="30" customHeight="1">
      <c r="A26" s="15">
        <v>5</v>
      </c>
      <c r="B26" s="16" t="s">
        <v>46</v>
      </c>
      <c r="C26" s="15">
        <v>67</v>
      </c>
      <c r="D26" s="15">
        <v>6</v>
      </c>
      <c r="E26" s="34">
        <f>(D26/C26)*100</f>
        <v>8.955223880597014</v>
      </c>
      <c r="F26" s="15">
        <v>11</v>
      </c>
      <c r="G26" s="17">
        <f>(F26/C26)*100</f>
        <v>16.417910447761194</v>
      </c>
      <c r="H26" s="15">
        <v>50</v>
      </c>
      <c r="I26" s="17">
        <f>(H26/C26)*100</f>
        <v>74.6268656716418</v>
      </c>
      <c r="J26" s="18"/>
      <c r="K26" s="17">
        <f>(J26/C26)*100</f>
        <v>0</v>
      </c>
      <c r="L26" s="15"/>
      <c r="M26" s="17"/>
      <c r="N26" s="15"/>
      <c r="O26" s="17"/>
      <c r="Q26" s="12"/>
      <c r="V26" s="5"/>
      <c r="AL26" s="6"/>
      <c r="AM26" s="6"/>
      <c r="AN26" s="6"/>
      <c r="AO26" s="6"/>
      <c r="AP26" s="6"/>
      <c r="AQ26" s="6"/>
      <c r="AR26" s="6"/>
      <c r="AS26" s="6"/>
    </row>
    <row r="27" spans="1:45" s="29" customFormat="1" ht="30" customHeight="1">
      <c r="A27" s="13"/>
      <c r="B27" s="19" t="s">
        <v>5</v>
      </c>
      <c r="C27" s="13">
        <f>SUM(C22:C26)</f>
        <v>276</v>
      </c>
      <c r="D27" s="13">
        <f>SUM(D22:D26)</f>
        <v>25</v>
      </c>
      <c r="E27" s="35">
        <f>(D27/C27)*100</f>
        <v>9.057971014492754</v>
      </c>
      <c r="F27" s="13">
        <f>SUM(F22:F26)</f>
        <v>53</v>
      </c>
      <c r="G27" s="35">
        <f>(F27/C27)*100</f>
        <v>19.202898550724637</v>
      </c>
      <c r="H27" s="13">
        <f>SUM(H22:H26)</f>
        <v>197</v>
      </c>
      <c r="I27" s="28">
        <f>(H27/C27)*100</f>
        <v>71.37681159420289</v>
      </c>
      <c r="J27" s="14">
        <f>SUM(J23:J26)</f>
        <v>1</v>
      </c>
      <c r="K27" s="28">
        <f>(J27/C27)*100</f>
        <v>0.36231884057971014</v>
      </c>
      <c r="L27" s="13"/>
      <c r="M27" s="28"/>
      <c r="N27" s="13"/>
      <c r="O27" s="27"/>
      <c r="P27" s="29" t="e">
        <f>SUM(P22:P23)</f>
        <v>#REF!</v>
      </c>
      <c r="Q27" s="30" t="e">
        <f>E27+G27+I27+#REF!+K27+M27+O27+#REF!</f>
        <v>#REF!</v>
      </c>
      <c r="V27" s="31"/>
      <c r="AL27" s="32"/>
      <c r="AM27" s="32"/>
      <c r="AN27" s="32"/>
      <c r="AO27" s="32"/>
      <c r="AP27" s="32"/>
      <c r="AQ27" s="32"/>
      <c r="AR27" s="32"/>
      <c r="AS27" s="32"/>
    </row>
    <row r="28" spans="1:46" s="4" customFormat="1" ht="30" customHeight="1">
      <c r="A28" s="13" t="s">
        <v>9</v>
      </c>
      <c r="B28" s="26" t="s">
        <v>30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S28" s="4" t="e">
        <f>SUM(#REF!)</f>
        <v>#REF!</v>
      </c>
      <c r="T28" s="4" t="e">
        <f>SUM(#REF!)</f>
        <v>#REF!</v>
      </c>
      <c r="U28" s="4" t="e">
        <f>SUM(#REF!)</f>
        <v>#REF!</v>
      </c>
      <c r="V28" s="5" t="e">
        <f>SUM(#REF!)</f>
        <v>#REF!</v>
      </c>
      <c r="W28" s="4" t="e">
        <f>SUM(#REF!)</f>
        <v>#REF!</v>
      </c>
      <c r="X28" s="4" t="e">
        <f>SUM(#REF!)</f>
        <v>#REF!</v>
      </c>
      <c r="Y28" s="4" t="e">
        <f>SUM(#REF!)</f>
        <v>#REF!</v>
      </c>
      <c r="Z28" s="4" t="e">
        <f>SUM(#REF!)</f>
        <v>#REF!</v>
      </c>
      <c r="AA28" s="4" t="e">
        <f>SUM(#REF!)</f>
        <v>#REF!</v>
      </c>
      <c r="AK28" s="4" t="e">
        <f>#REF!</f>
        <v>#REF!</v>
      </c>
      <c r="AL28" s="6" t="e">
        <f>#REF!</f>
        <v>#REF!</v>
      </c>
      <c r="AM28" s="6" t="e">
        <f>#REF!</f>
        <v>#REF!</v>
      </c>
      <c r="AN28" s="6" t="e">
        <f>#REF!</f>
        <v>#REF!</v>
      </c>
      <c r="AO28" s="6" t="e">
        <f>#REF!</f>
        <v>#REF!</v>
      </c>
      <c r="AP28" s="6" t="e">
        <f>#REF!</f>
        <v>#REF!</v>
      </c>
      <c r="AQ28" s="6" t="e">
        <f>#REF!</f>
        <v>#REF!</v>
      </c>
      <c r="AR28" s="6" t="e">
        <f>#REF!</f>
        <v>#REF!</v>
      </c>
      <c r="AS28" s="6" t="e">
        <f>#REF!</f>
        <v>#REF!</v>
      </c>
      <c r="AT28" s="4" t="e">
        <f>#REF!</f>
        <v>#REF!</v>
      </c>
    </row>
    <row r="29" spans="1:46" s="4" customFormat="1" ht="30" customHeight="1">
      <c r="A29" s="15">
        <v>1</v>
      </c>
      <c r="B29" s="16" t="s">
        <v>47</v>
      </c>
      <c r="C29" s="15">
        <f>D29+F29+H29+J29</f>
        <v>50</v>
      </c>
      <c r="D29" s="15">
        <v>2</v>
      </c>
      <c r="E29" s="34">
        <f>(D29/C29)*100</f>
        <v>4</v>
      </c>
      <c r="F29" s="15">
        <v>11</v>
      </c>
      <c r="G29" s="17">
        <f>(F29/C29)*100</f>
        <v>22</v>
      </c>
      <c r="H29" s="15">
        <v>37</v>
      </c>
      <c r="I29" s="17">
        <f>(H29/C29)*100</f>
        <v>74</v>
      </c>
      <c r="J29" s="18"/>
      <c r="K29" s="17">
        <f>(J29/C29)*100</f>
        <v>0</v>
      </c>
      <c r="L29" s="15"/>
      <c r="M29" s="17"/>
      <c r="N29" s="15"/>
      <c r="O29" s="17"/>
      <c r="P29" s="4" t="e">
        <f>D29+F29+H29+#REF!+J29+L29+N29+#REF!</f>
        <v>#REF!</v>
      </c>
      <c r="Q29" s="12" t="e">
        <f>E29+G29+I29+#REF!+K29+M29+O29+#REF!</f>
        <v>#REF!</v>
      </c>
      <c r="T29" s="4" t="s">
        <v>12</v>
      </c>
      <c r="V29" s="5"/>
      <c r="AK29" s="4" t="e">
        <f>#REF!</f>
        <v>#REF!</v>
      </c>
      <c r="AL29" s="6" t="e">
        <f>#REF!</f>
        <v>#REF!</v>
      </c>
      <c r="AM29" s="6" t="e">
        <f>#REF!</f>
        <v>#REF!</v>
      </c>
      <c r="AN29" s="6" t="e">
        <f>#REF!</f>
        <v>#REF!</v>
      </c>
      <c r="AO29" s="6" t="e">
        <f>#REF!</f>
        <v>#REF!</v>
      </c>
      <c r="AP29" s="6" t="e">
        <f>#REF!</f>
        <v>#REF!</v>
      </c>
      <c r="AQ29" s="6" t="e">
        <f>#REF!</f>
        <v>#REF!</v>
      </c>
      <c r="AR29" s="6" t="e">
        <f>#REF!</f>
        <v>#REF!</v>
      </c>
      <c r="AS29" s="6" t="e">
        <f>#REF!</f>
        <v>#REF!</v>
      </c>
      <c r="AT29" s="4">
        <v>136</v>
      </c>
    </row>
    <row r="30" spans="1:45" s="29" customFormat="1" ht="30" customHeight="1">
      <c r="A30" s="13"/>
      <c r="B30" s="19" t="s">
        <v>5</v>
      </c>
      <c r="C30" s="13">
        <f>SUM(C29)</f>
        <v>50</v>
      </c>
      <c r="D30" s="13">
        <f>SUM(D29)</f>
        <v>2</v>
      </c>
      <c r="E30" s="35">
        <f>(D30/C30)*100</f>
        <v>4</v>
      </c>
      <c r="F30" s="13">
        <f>SUM(F29)</f>
        <v>11</v>
      </c>
      <c r="G30" s="35">
        <f>(F30/C30)*100</f>
        <v>22</v>
      </c>
      <c r="H30" s="13">
        <f>SUM(H29)</f>
        <v>37</v>
      </c>
      <c r="I30" s="28">
        <f>(H30/C30)*100</f>
        <v>74</v>
      </c>
      <c r="J30" s="14"/>
      <c r="K30" s="27">
        <f>(J30/C30)*100</f>
        <v>0</v>
      </c>
      <c r="L30" s="13"/>
      <c r="M30" s="28"/>
      <c r="N30" s="13"/>
      <c r="O30" s="27"/>
      <c r="P30" s="29">
        <f>SUM(P25:P26)</f>
        <v>0</v>
      </c>
      <c r="Q30" s="30" t="e">
        <f>E30+G30+I30+#REF!+K30+M30+O30+#REF!</f>
        <v>#REF!</v>
      </c>
      <c r="V30" s="31"/>
      <c r="AL30" s="32"/>
      <c r="AM30" s="32"/>
      <c r="AN30" s="32"/>
      <c r="AO30" s="32"/>
      <c r="AP30" s="32"/>
      <c r="AQ30" s="32"/>
      <c r="AR30" s="32"/>
      <c r="AS30" s="32"/>
    </row>
    <row r="31" spans="1:45" s="29" customFormat="1" ht="30" customHeight="1">
      <c r="A31" s="13"/>
      <c r="B31" s="19" t="s">
        <v>14</v>
      </c>
      <c r="C31" s="13">
        <f>C15+C20+C27+C30</f>
        <v>696</v>
      </c>
      <c r="D31" s="13">
        <f>D15+D20+D27+D30</f>
        <v>72</v>
      </c>
      <c r="E31" s="35">
        <f>(D31/C31)*100</f>
        <v>10.344827586206897</v>
      </c>
      <c r="F31" s="13">
        <f>F30+F27+F20+F15</f>
        <v>140</v>
      </c>
      <c r="G31" s="35">
        <f>(F31/C31)*100</f>
        <v>20.114942528735632</v>
      </c>
      <c r="H31" s="13">
        <f>H30+H27+H20+H15</f>
        <v>407</v>
      </c>
      <c r="I31" s="28">
        <f>(H31/C31)*100</f>
        <v>58.47701149425287</v>
      </c>
      <c r="J31" s="14">
        <f>J27+J20+J15</f>
        <v>77</v>
      </c>
      <c r="K31" s="28">
        <f>(J31/C31)*100</f>
        <v>11.063218390804598</v>
      </c>
      <c r="L31" s="13"/>
      <c r="M31" s="28"/>
      <c r="N31" s="13"/>
      <c r="O31" s="27"/>
      <c r="P31" s="33" t="e">
        <f>(#REF!+#REF!+#REF!+#REF!+#REF!+#REF!+#REF!+#REF!+#REF!+P27+P20+P15)</f>
        <v>#REF!</v>
      </c>
      <c r="Q31" s="30" t="e">
        <f>SUM(E31+G31+I31+#REF!+K31+M31+O31+#REF!)</f>
        <v>#REF!</v>
      </c>
      <c r="S31" s="29" t="e">
        <f>SUM(#REF!+#REF!+#REF!+S28+S15)</f>
        <v>#REF!</v>
      </c>
      <c r="T31" s="29" t="e">
        <f>SUM(#REF!+#REF!+#REF!+T28+T15)</f>
        <v>#REF!</v>
      </c>
      <c r="U31" s="29" t="e">
        <f>SUM(#REF!+#REF!+#REF!+U28+U15)</f>
        <v>#REF!</v>
      </c>
      <c r="V31" s="29" t="e">
        <f>SUM(#REF!+#REF!+#REF!+V28+V15)</f>
        <v>#REF!</v>
      </c>
      <c r="W31" s="29" t="e">
        <f>SUM(#REF!+#REF!+#REF!+W28+W15)</f>
        <v>#REF!</v>
      </c>
      <c r="X31" s="29" t="e">
        <f>SUM(#REF!+#REF!+#REF!+X28+X15)</f>
        <v>#REF!</v>
      </c>
      <c r="Y31" s="29" t="e">
        <f>SUM(#REF!+#REF!+#REF!+Y28+Y15)</f>
        <v>#REF!</v>
      </c>
      <c r="Z31" s="29" t="e">
        <f>SUM(#REF!+#REF!+#REF!+Z28+Z15)</f>
        <v>#REF!</v>
      </c>
      <c r="AA31" s="29" t="e">
        <f>SUM(#REF!+#REF!+#REF!+AA28+AA15)</f>
        <v>#REF!</v>
      </c>
      <c r="AL31" s="32"/>
      <c r="AM31" s="32"/>
      <c r="AN31" s="32"/>
      <c r="AO31" s="32"/>
      <c r="AP31" s="32"/>
      <c r="AQ31" s="32"/>
      <c r="AR31" s="32"/>
      <c r="AS31" s="32"/>
    </row>
    <row r="32" spans="1:45" s="4" customFormat="1" ht="24.75" customHeight="1">
      <c r="A32" s="20"/>
      <c r="B32" s="21"/>
      <c r="C32" s="21"/>
      <c r="D32" s="36"/>
      <c r="E32" s="36"/>
      <c r="F32" s="36"/>
      <c r="G32" s="36"/>
      <c r="H32" s="36"/>
      <c r="I32" s="36"/>
      <c r="J32" s="44" t="s">
        <v>31</v>
      </c>
      <c r="K32" s="44"/>
      <c r="L32" s="44"/>
      <c r="M32" s="44"/>
      <c r="N32" s="44"/>
      <c r="O32" s="44"/>
      <c r="V32" s="5"/>
      <c r="AL32" s="6"/>
      <c r="AM32" s="6"/>
      <c r="AN32" s="6"/>
      <c r="AO32" s="6"/>
      <c r="AP32" s="6"/>
      <c r="AQ32" s="6"/>
      <c r="AR32" s="6"/>
      <c r="AS32" s="6"/>
    </row>
    <row r="33" spans="1:45" s="4" customFormat="1" ht="24.75" customHeight="1">
      <c r="A33" s="24" t="s">
        <v>16</v>
      </c>
      <c r="B33" s="24"/>
      <c r="C33" s="24"/>
      <c r="D33" s="24"/>
      <c r="E33" s="36"/>
      <c r="F33" s="36"/>
      <c r="G33" s="36"/>
      <c r="H33" s="36"/>
      <c r="I33" s="36"/>
      <c r="J33" s="45" t="s">
        <v>10</v>
      </c>
      <c r="K33" s="45"/>
      <c r="L33" s="45"/>
      <c r="M33" s="45"/>
      <c r="N33" s="45"/>
      <c r="O33" s="45"/>
      <c r="V33" s="5"/>
      <c r="AL33" s="6"/>
      <c r="AM33" s="6"/>
      <c r="AN33" s="6"/>
      <c r="AO33" s="6"/>
      <c r="AP33" s="6"/>
      <c r="AQ33" s="6"/>
      <c r="AR33" s="6"/>
      <c r="AS33" s="6"/>
    </row>
  </sheetData>
  <sheetProtection/>
  <mergeCells count="15">
    <mergeCell ref="A6:O6"/>
    <mergeCell ref="A7:O7"/>
    <mergeCell ref="B10:O10"/>
    <mergeCell ref="B16:O16"/>
    <mergeCell ref="B21:O21"/>
    <mergeCell ref="B28:O28"/>
    <mergeCell ref="A2:D2"/>
    <mergeCell ref="I1:O1"/>
    <mergeCell ref="J32:O32"/>
    <mergeCell ref="J33:O33"/>
    <mergeCell ref="A33:D33"/>
    <mergeCell ref="I2:O2"/>
    <mergeCell ref="A3:D3"/>
    <mergeCell ref="A1:D1"/>
    <mergeCell ref="A5:O5"/>
  </mergeCells>
  <printOptions/>
  <pageMargins left="0.52" right="0.1968503937007874" top="0.37" bottom="0.3" header="0.39" footer="0.29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VPD2020</cp:lastModifiedBy>
  <cp:lastPrinted>2021-09-09T02:07:15Z</cp:lastPrinted>
  <dcterms:created xsi:type="dcterms:W3CDTF">2013-11-11T03:17:59Z</dcterms:created>
  <dcterms:modified xsi:type="dcterms:W3CDTF">2021-09-09T02:58:51Z</dcterms:modified>
  <cp:category/>
  <cp:version/>
  <cp:contentType/>
  <cp:contentStatus/>
</cp:coreProperties>
</file>